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60" yWindow="312" windowWidth="12120" windowHeight="8640" tabRatio="811" activeTab="8"/>
  </bookViews>
  <sheets>
    <sheet name="Címrend" sheetId="23" r:id="rId1"/>
    <sheet name="1. melléklet" sheetId="27" r:id="rId2"/>
    <sheet name="2. melléklet" sheetId="31" r:id="rId3"/>
    <sheet name="3. melléklet" sheetId="29" r:id="rId4"/>
    <sheet name="4. melléklet" sheetId="30" r:id="rId5"/>
    <sheet name="5. melléklet" sheetId="32" r:id="rId6"/>
    <sheet name="6. melléklet " sheetId="36" r:id="rId7"/>
    <sheet name="7. melléklet" sheetId="34" r:id="rId8"/>
    <sheet name="8. melléklet" sheetId="35" r:id="rId9"/>
  </sheets>
  <definedNames>
    <definedName name="_xlnm.Print_Titles" localSheetId="2">'2. melléklet'!$2:$3</definedName>
    <definedName name="_xlnm.Print_Titles" localSheetId="4">'4. melléklet'!$2:$2</definedName>
  </definedNames>
  <calcPr calcId="145621"/>
</workbook>
</file>

<file path=xl/calcChain.xml><?xml version="1.0" encoding="utf-8"?>
<calcChain xmlns="http://schemas.openxmlformats.org/spreadsheetml/2006/main">
  <c r="J36" i="35" l="1"/>
  <c r="I36" i="35"/>
  <c r="H36" i="35"/>
  <c r="G36" i="35"/>
  <c r="F36" i="35"/>
  <c r="E36" i="35"/>
  <c r="D36" i="35"/>
  <c r="C36" i="35"/>
  <c r="J35" i="35"/>
  <c r="J34" i="35"/>
  <c r="J33" i="35"/>
  <c r="I30" i="35"/>
  <c r="J30" i="35" s="1"/>
  <c r="H30" i="35"/>
  <c r="G30" i="35"/>
  <c r="F30" i="35"/>
  <c r="E30" i="35"/>
  <c r="D30" i="35"/>
  <c r="C30" i="35"/>
  <c r="J29" i="35"/>
  <c r="J28" i="35"/>
  <c r="J27" i="35"/>
  <c r="J26" i="35"/>
  <c r="I20" i="35"/>
  <c r="J20" i="35" s="1"/>
  <c r="H20" i="35"/>
  <c r="G20" i="35"/>
  <c r="F20" i="35"/>
  <c r="E20" i="35"/>
  <c r="D20" i="35"/>
  <c r="C20" i="35"/>
  <c r="J19" i="35"/>
  <c r="J18" i="35"/>
  <c r="J17" i="35"/>
  <c r="J14" i="35"/>
  <c r="I14" i="35"/>
  <c r="H14" i="35"/>
  <c r="G14" i="35"/>
  <c r="F14" i="35"/>
  <c r="E14" i="35"/>
  <c r="D14" i="35"/>
  <c r="C14" i="35"/>
  <c r="J13" i="35"/>
  <c r="J12" i="35"/>
  <c r="J11" i="35"/>
  <c r="J10" i="35"/>
  <c r="D51" i="34"/>
  <c r="D50" i="34"/>
  <c r="D49" i="34"/>
  <c r="C48" i="34"/>
  <c r="D48" i="34" s="1"/>
  <c r="D47" i="34"/>
  <c r="D46" i="34"/>
  <c r="D45" i="34"/>
  <c r="D44" i="34"/>
  <c r="C44" i="34"/>
  <c r="C52" i="34" s="1"/>
  <c r="D52" i="34" s="1"/>
  <c r="D43" i="34"/>
  <c r="D42" i="34"/>
  <c r="D41" i="34"/>
  <c r="D40" i="34"/>
  <c r="D39" i="34"/>
  <c r="D38" i="34"/>
  <c r="D37" i="34"/>
  <c r="D35" i="34"/>
  <c r="D34" i="34"/>
  <c r="C33" i="34"/>
  <c r="D33" i="34" s="1"/>
  <c r="D32" i="34"/>
  <c r="D31" i="34"/>
  <c r="D30" i="34"/>
  <c r="D29" i="34"/>
  <c r="C29" i="34"/>
  <c r="D28" i="34"/>
  <c r="D27" i="34"/>
  <c r="D26" i="34"/>
  <c r="D25" i="34"/>
  <c r="D24" i="34"/>
  <c r="D23" i="34"/>
  <c r="D22" i="34"/>
  <c r="D21" i="34"/>
  <c r="D19" i="34"/>
  <c r="C18" i="34"/>
  <c r="D18" i="34" s="1"/>
  <c r="D17" i="34"/>
  <c r="D16" i="34"/>
  <c r="D15" i="34"/>
  <c r="D14" i="34"/>
  <c r="C14" i="34"/>
  <c r="C20" i="34" s="1"/>
  <c r="D13" i="34"/>
  <c r="D12" i="34"/>
  <c r="D11" i="34"/>
  <c r="D10" i="34"/>
  <c r="D9" i="34"/>
  <c r="D8" i="34"/>
  <c r="D24" i="36"/>
  <c r="C24" i="36"/>
  <c r="E23" i="36"/>
  <c r="D23" i="36"/>
  <c r="E22" i="36"/>
  <c r="E24" i="36" s="1"/>
  <c r="E21" i="36" s="1"/>
  <c r="D21" i="36"/>
  <c r="C21" i="36"/>
  <c r="D20" i="36"/>
  <c r="C20" i="36"/>
  <c r="E20" i="36" s="1"/>
  <c r="E19" i="36"/>
  <c r="E18" i="36"/>
  <c r="E17" i="36"/>
  <c r="E16" i="36"/>
  <c r="D15" i="36"/>
  <c r="D6" i="36" s="1"/>
  <c r="C15" i="36"/>
  <c r="E14" i="36"/>
  <c r="E13" i="36"/>
  <c r="E12" i="36"/>
  <c r="E11" i="36"/>
  <c r="E10" i="36"/>
  <c r="E9" i="36"/>
  <c r="E8" i="36"/>
  <c r="E7" i="36"/>
  <c r="E15" i="36" s="1"/>
  <c r="E6" i="36" s="1"/>
  <c r="C6" i="36"/>
  <c r="C25" i="36" s="1"/>
  <c r="C24" i="32"/>
  <c r="C23" i="32"/>
  <c r="C21" i="32"/>
  <c r="C18" i="32"/>
  <c r="B18" i="32"/>
  <c r="C17" i="32"/>
  <c r="C16" i="32"/>
  <c r="C15" i="32"/>
  <c r="B15" i="32"/>
  <c r="B19" i="32" s="1"/>
  <c r="C14" i="32"/>
  <c r="C13" i="32"/>
  <c r="C11" i="32"/>
  <c r="B11" i="32"/>
  <c r="C10" i="32"/>
  <c r="C9" i="32"/>
  <c r="B8" i="32"/>
  <c r="B12" i="32" s="1"/>
  <c r="C7" i="32"/>
  <c r="C8" i="32" s="1"/>
  <c r="C6" i="32"/>
  <c r="E46" i="30"/>
  <c r="F46" i="30" s="1"/>
  <c r="D46" i="30"/>
  <c r="C46" i="30"/>
  <c r="E40" i="30"/>
  <c r="D40" i="30"/>
  <c r="C40" i="30"/>
  <c r="E34" i="30"/>
  <c r="E35" i="30" s="1"/>
  <c r="D34" i="30"/>
  <c r="D35" i="30" s="1"/>
  <c r="C34" i="30"/>
  <c r="C35" i="30" s="1"/>
  <c r="C36" i="30" s="1"/>
  <c r="C43" i="30" s="1"/>
  <c r="F33" i="30"/>
  <c r="E31" i="30"/>
  <c r="F31" i="30" s="1"/>
  <c r="D31" i="30"/>
  <c r="C31" i="30"/>
  <c r="F30" i="30"/>
  <c r="E28" i="30"/>
  <c r="F28" i="30" s="1"/>
  <c r="D28" i="30"/>
  <c r="C28" i="30"/>
  <c r="F27" i="30"/>
  <c r="F26" i="30"/>
  <c r="E23" i="30"/>
  <c r="D23" i="30"/>
  <c r="C23" i="30"/>
  <c r="E17" i="30"/>
  <c r="C17" i="30"/>
  <c r="F16" i="30"/>
  <c r="D15" i="30"/>
  <c r="F15" i="30" s="1"/>
  <c r="F13" i="30"/>
  <c r="F12" i="30"/>
  <c r="E9" i="30"/>
  <c r="F9" i="30" s="1"/>
  <c r="D9" i="30"/>
  <c r="C9" i="30"/>
  <c r="F7" i="30"/>
  <c r="F6" i="30"/>
  <c r="F5" i="30"/>
  <c r="E41" i="29"/>
  <c r="D41" i="29"/>
  <c r="F41" i="29" s="1"/>
  <c r="C41" i="29"/>
  <c r="E33" i="29"/>
  <c r="E35" i="29" s="1"/>
  <c r="D33" i="29"/>
  <c r="D35" i="29" s="1"/>
  <c r="C33" i="29"/>
  <c r="C35" i="29" s="1"/>
  <c r="F32" i="29"/>
  <c r="F31" i="29"/>
  <c r="E25" i="29"/>
  <c r="D25" i="29"/>
  <c r="F25" i="29" s="1"/>
  <c r="C25" i="29"/>
  <c r="F24" i="29"/>
  <c r="F22" i="29"/>
  <c r="E20" i="29"/>
  <c r="E26" i="29" s="1"/>
  <c r="D20" i="29"/>
  <c r="D26" i="29" s="1"/>
  <c r="C20" i="29"/>
  <c r="C26" i="29" s="1"/>
  <c r="F19" i="29"/>
  <c r="E15" i="29"/>
  <c r="F15" i="29" s="1"/>
  <c r="D15" i="29"/>
  <c r="C15" i="29"/>
  <c r="F14" i="29"/>
  <c r="F13" i="29"/>
  <c r="D10" i="29"/>
  <c r="D28" i="29" s="1"/>
  <c r="D37" i="29" s="1"/>
  <c r="D40" i="29" s="1"/>
  <c r="C10" i="29"/>
  <c r="C28" i="29" s="1"/>
  <c r="C37" i="29" s="1"/>
  <c r="C40" i="29" s="1"/>
  <c r="E9" i="29"/>
  <c r="F9" i="29" s="1"/>
  <c r="E8" i="29"/>
  <c r="F8" i="29" s="1"/>
  <c r="F7" i="29"/>
  <c r="D51" i="31"/>
  <c r="C51" i="31"/>
  <c r="B51" i="31"/>
  <c r="E46" i="31"/>
  <c r="D44" i="31"/>
  <c r="C44" i="31"/>
  <c r="B44" i="31"/>
  <c r="E43" i="31"/>
  <c r="E42" i="31"/>
  <c r="D41" i="31"/>
  <c r="E41" i="31" s="1"/>
  <c r="C41" i="31"/>
  <c r="B41" i="31"/>
  <c r="D37" i="31"/>
  <c r="D48" i="31" s="1"/>
  <c r="C37" i="31"/>
  <c r="C48" i="31" s="1"/>
  <c r="B37" i="31"/>
  <c r="B48" i="31" s="1"/>
  <c r="E32" i="31"/>
  <c r="E30" i="31"/>
  <c r="D29" i="31"/>
  <c r="C29" i="31"/>
  <c r="E29" i="31" s="1"/>
  <c r="B29" i="31"/>
  <c r="E24" i="31"/>
  <c r="E23" i="31"/>
  <c r="D22" i="31"/>
  <c r="C22" i="31"/>
  <c r="E22" i="31" s="1"/>
  <c r="B22" i="31"/>
  <c r="D17" i="31"/>
  <c r="C17" i="31"/>
  <c r="B17" i="31"/>
  <c r="E14" i="31"/>
  <c r="E13" i="31"/>
  <c r="E12" i="31"/>
  <c r="E11" i="31"/>
  <c r="E10" i="31"/>
  <c r="E9" i="31"/>
  <c r="E8" i="31"/>
  <c r="D7" i="31"/>
  <c r="E7" i="31" s="1"/>
  <c r="C7" i="31"/>
  <c r="B7" i="31"/>
  <c r="D5" i="31"/>
  <c r="D34" i="31" s="1"/>
  <c r="C5" i="31"/>
  <c r="C34" i="31" s="1"/>
  <c r="C53" i="31" s="1"/>
  <c r="B5" i="31"/>
  <c r="B34" i="31" s="1"/>
  <c r="G55" i="27"/>
  <c r="H55" i="27" s="1"/>
  <c r="E55" i="27"/>
  <c r="F53" i="27"/>
  <c r="H53" i="27" s="1"/>
  <c r="F52" i="27"/>
  <c r="F55" i="27" s="1"/>
  <c r="H48" i="27"/>
  <c r="D46" i="27"/>
  <c r="C46" i="27"/>
  <c r="B46" i="27"/>
  <c r="H45" i="27"/>
  <c r="H44" i="27"/>
  <c r="G42" i="27"/>
  <c r="G46" i="27" s="1"/>
  <c r="F42" i="27"/>
  <c r="H42" i="27" s="1"/>
  <c r="E42" i="27"/>
  <c r="E46" i="27" s="1"/>
  <c r="H41" i="27"/>
  <c r="H40" i="27"/>
  <c r="D39" i="27"/>
  <c r="D49" i="27" s="1"/>
  <c r="C39" i="27"/>
  <c r="C49" i="27" s="1"/>
  <c r="B39" i="27"/>
  <c r="B49" i="27" s="1"/>
  <c r="F38" i="27"/>
  <c r="H38" i="27" s="1"/>
  <c r="E38" i="27"/>
  <c r="H37" i="27"/>
  <c r="H36" i="27"/>
  <c r="G34" i="27"/>
  <c r="G39" i="27" s="1"/>
  <c r="H39" i="27" s="1"/>
  <c r="F34" i="27"/>
  <c r="F39" i="27" s="1"/>
  <c r="E34" i="27"/>
  <c r="H33" i="27"/>
  <c r="E33" i="27"/>
  <c r="H32" i="27"/>
  <c r="E32" i="27"/>
  <c r="H31" i="27"/>
  <c r="E31" i="27"/>
  <c r="H30" i="27"/>
  <c r="E30" i="27"/>
  <c r="E39" i="27" s="1"/>
  <c r="H23" i="27"/>
  <c r="H22" i="27"/>
  <c r="G21" i="27"/>
  <c r="G25" i="27" s="1"/>
  <c r="F21" i="27"/>
  <c r="F25" i="27" s="1"/>
  <c r="E21" i="27"/>
  <c r="E25" i="27" s="1"/>
  <c r="D19" i="27"/>
  <c r="C19" i="27"/>
  <c r="B19" i="27"/>
  <c r="H18" i="27"/>
  <c r="G16" i="27"/>
  <c r="G19" i="27" s="1"/>
  <c r="F16" i="27"/>
  <c r="F19" i="27" s="1"/>
  <c r="E16" i="27"/>
  <c r="E19" i="27" s="1"/>
  <c r="H15" i="27"/>
  <c r="H14" i="27"/>
  <c r="G13" i="27"/>
  <c r="H13" i="27" s="1"/>
  <c r="F13" i="27"/>
  <c r="E13" i="27"/>
  <c r="D12" i="27"/>
  <c r="D26" i="27" s="1"/>
  <c r="C12" i="27"/>
  <c r="C26" i="27" s="1"/>
  <c r="B12" i="27"/>
  <c r="B26" i="27" s="1"/>
  <c r="H11" i="27"/>
  <c r="F11" i="27"/>
  <c r="E11" i="27"/>
  <c r="H10" i="27"/>
  <c r="E10" i="27"/>
  <c r="H9" i="27"/>
  <c r="H8" i="27"/>
  <c r="E8" i="27"/>
  <c r="H7" i="27"/>
  <c r="G6" i="27"/>
  <c r="F6" i="27"/>
  <c r="F12" i="27" s="1"/>
  <c r="F26" i="27" s="1"/>
  <c r="E6" i="27"/>
  <c r="E12" i="27" s="1"/>
  <c r="E26" i="27" s="1"/>
  <c r="H19" i="27" l="1"/>
  <c r="E47" i="27"/>
  <c r="E49" i="27" s="1"/>
  <c r="G47" i="27"/>
  <c r="C49" i="30"/>
  <c r="C45" i="30"/>
  <c r="F35" i="30"/>
  <c r="E36" i="30"/>
  <c r="C19" i="32"/>
  <c r="B20" i="32"/>
  <c r="C20" i="32" s="1"/>
  <c r="E25" i="36"/>
  <c r="G12" i="27"/>
  <c r="H6" i="27"/>
  <c r="E20" i="27"/>
  <c r="F20" i="27"/>
  <c r="H25" i="27"/>
  <c r="E34" i="31"/>
  <c r="E48" i="31"/>
  <c r="B53" i="31"/>
  <c r="D53" i="31"/>
  <c r="E53" i="31" s="1"/>
  <c r="F26" i="29"/>
  <c r="F35" i="29"/>
  <c r="B22" i="32"/>
  <c r="C22" i="32" s="1"/>
  <c r="C12" i="32"/>
  <c r="D25" i="36"/>
  <c r="C36" i="34"/>
  <c r="D36" i="34" s="1"/>
  <c r="D20" i="34"/>
  <c r="H16" i="27"/>
  <c r="H21" i="27"/>
  <c r="F46" i="27"/>
  <c r="F47" i="27" s="1"/>
  <c r="F49" i="27" s="1"/>
  <c r="H52" i="27"/>
  <c r="E5" i="31"/>
  <c r="E10" i="29"/>
  <c r="F20" i="29"/>
  <c r="F33" i="29"/>
  <c r="D17" i="30"/>
  <c r="F17" i="30" s="1"/>
  <c r="H34" i="27"/>
  <c r="F34" i="30"/>
  <c r="G49" i="27" l="1"/>
  <c r="H49" i="27" s="1"/>
  <c r="H47" i="27"/>
  <c r="D36" i="30"/>
  <c r="D43" i="30" s="1"/>
  <c r="E28" i="29"/>
  <c r="F10" i="29"/>
  <c r="G26" i="27"/>
  <c r="H26" i="27" s="1"/>
  <c r="H12" i="27"/>
  <c r="E43" i="30"/>
  <c r="F36" i="30"/>
  <c r="H46" i="27"/>
  <c r="G20" i="27"/>
  <c r="H20" i="27" s="1"/>
  <c r="D49" i="30" l="1"/>
  <c r="D45" i="30"/>
  <c r="E49" i="30"/>
  <c r="E45" i="30"/>
  <c r="F45" i="30" s="1"/>
  <c r="F43" i="30"/>
  <c r="E37" i="29"/>
  <c r="F28" i="29"/>
  <c r="E40" i="29" l="1"/>
  <c r="F40" i="29" s="1"/>
  <c r="F37" i="29"/>
</calcChain>
</file>

<file path=xl/sharedStrings.xml><?xml version="1.0" encoding="utf-8"?>
<sst xmlns="http://schemas.openxmlformats.org/spreadsheetml/2006/main" count="424" uniqueCount="332">
  <si>
    <t>Személyi juttatások</t>
  </si>
  <si>
    <t>Dologi kiadások</t>
  </si>
  <si>
    <t>I.</t>
  </si>
  <si>
    <t>Összesen:</t>
  </si>
  <si>
    <t>MINDÖSSZESEN:</t>
  </si>
  <si>
    <t xml:space="preserve">I. </t>
  </si>
  <si>
    <t>Jogcím</t>
  </si>
  <si>
    <t>I.) Települési önkromáynzatok működésének támogatása</t>
  </si>
  <si>
    <t>1. a) Önkormányzati hivatal működésének támogatása</t>
  </si>
  <si>
    <t>1. b) Település-üzemeltetéshez kapcsolódó feladatellátás támogatása</t>
  </si>
  <si>
    <t>II.) Települési önkormányzatok egyes köznevelési feladatainak támogatása</t>
  </si>
  <si>
    <t>III.) Települési önkormányzatok szociális és gyermekjóléti feladatainak támogatása</t>
  </si>
  <si>
    <t>A helyi önkormányzatok általános müködésének és ágazati feladatainak támogatása összesen:</t>
  </si>
  <si>
    <t>II.</t>
  </si>
  <si>
    <t xml:space="preserve">          (E Ft)</t>
  </si>
  <si>
    <t>1.</t>
  </si>
  <si>
    <t>2.</t>
  </si>
  <si>
    <t xml:space="preserve">II. </t>
  </si>
  <si>
    <t>3.</t>
  </si>
  <si>
    <t>4.</t>
  </si>
  <si>
    <t>III.</t>
  </si>
  <si>
    <t>IV.</t>
  </si>
  <si>
    <t>Felújítás</t>
  </si>
  <si>
    <t>Bevételi előirányzatok (e Ft-ban)</t>
  </si>
  <si>
    <t>Kiemelt előirányzatok</t>
  </si>
  <si>
    <t>BEVÉTELI ELŐIRÁNYZAT MINDÖSSZESEN:</t>
  </si>
  <si>
    <t>Kiadási előirányzatok (e Ft-ban)</t>
  </si>
  <si>
    <t>Munkaadókat terhelő járulékok</t>
  </si>
  <si>
    <t>Ellátottak pénzbeli juttatásai</t>
  </si>
  <si>
    <t>KIADÁSI ELŐIRÁNYZAT MINDÖSSZESEN:</t>
  </si>
  <si>
    <t xml:space="preserve">Bozsok községi Önkormányzat bevételei és kiadásai </t>
  </si>
  <si>
    <t>Bozsok községi Önkormányzat címrendje</t>
  </si>
  <si>
    <t>Cím</t>
  </si>
  <si>
    <t>Alcím</t>
  </si>
  <si>
    <t>Bozsok községi Önkormányzat</t>
  </si>
  <si>
    <t>2013. évi eredeti előirányzat</t>
  </si>
  <si>
    <t>2013. évi várható teljesítés</t>
  </si>
  <si>
    <t>Felhalmozási célú átvett pénzeszközök</t>
  </si>
  <si>
    <t>Beruházás</t>
  </si>
  <si>
    <t xml:space="preserve">2013. évi teljesítés </t>
  </si>
  <si>
    <t>2014. évi eredeti előirányzat</t>
  </si>
  <si>
    <t>2014. évi várható teljesítés</t>
  </si>
  <si>
    <t>2015. évi eredeti előirányzat</t>
  </si>
  <si>
    <t>Működési célú támogatások álamháztartáson belülről</t>
  </si>
  <si>
    <t xml:space="preserve">  - ebből állami támogatás önkormányzati feladatokhoz</t>
  </si>
  <si>
    <t xml:space="preserve"> - ebből egyéb működési célú támogatás államháztartáson belülről</t>
  </si>
  <si>
    <t>Közhatalmi bevételek</t>
  </si>
  <si>
    <t>Működési bevételek</t>
  </si>
  <si>
    <t>Működési célú átvett pénzeszközök</t>
  </si>
  <si>
    <t>Működési célú költségvetési bevételek összesen:</t>
  </si>
  <si>
    <t>Felhalmozási célú támogatások államháztartáson belülről</t>
  </si>
  <si>
    <t xml:space="preserve">                - ebből felhalmozási célú állami támogatás </t>
  </si>
  <si>
    <t>Felhalmozási bevételek</t>
  </si>
  <si>
    <t xml:space="preserve">     -  ebből egyéb felhalmozási c visszatérítendő támogatások, kölcsönök</t>
  </si>
  <si>
    <t xml:space="preserve">     -  ebből egyéb felhalmozási célú átvett pénzeszközök</t>
  </si>
  <si>
    <t>Felhalmozási célú költségvetési bevételek összesen:</t>
  </si>
  <si>
    <t xml:space="preserve">KÖLTSÉGVETÉSI BEVÉTELEK ÖSSZESEN: </t>
  </si>
  <si>
    <t>Előző évi maradvány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</si>
  <si>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</si>
  <si>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</si>
  <si>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</si>
  <si>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2012. évi teljesítés </t>
  </si>
  <si>
    <t xml:space="preserve">Egyéb működési célú kiadások </t>
  </si>
  <si>
    <t xml:space="preserve">               -ebből elvonások, befizetések</t>
  </si>
  <si>
    <t xml:space="preserve">               -ebből működési célú támogatások államháztartáson belülre</t>
  </si>
  <si>
    <t xml:space="preserve">               -ebből működési célú támogatások államháztartáson kívülre</t>
  </si>
  <si>
    <t xml:space="preserve">               -ebből tartalékok</t>
  </si>
  <si>
    <t>Működési célú költségvetési kiadások összesen:</t>
  </si>
  <si>
    <t>Egyéb felhalmozási célú kiadások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</si>
  <si>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</si>
  <si>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</si>
  <si>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</si>
  <si>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</si>
  <si>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</si>
  <si>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</si>
  <si>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       ba) Zöldterület gazdálkodással kapcsolatos feladatok</t>
  </si>
  <si>
    <t xml:space="preserve">         bb) Közvilágítás fenntartásának támogatása</t>
  </si>
  <si>
    <t xml:space="preserve">         bc) Köztemető fenntartásának támogatása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</si>
  <si>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</si>
  <si>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</si>
  <si>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</si>
  <si>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</si>
  <si>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>2. Nem közművel gyűjtött háztartási szennyvíz ártalmatlanítása</t>
  </si>
  <si>
    <t xml:space="preserve">             1. Óvodapedagógusok, és az óvodapedagógusok nevelő munkáját közvetlenül segítők bértámogatása</t>
  </si>
  <si>
    <t>2. Óvodaműködtetési támogatás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</si>
  <si>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</si>
  <si>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</si>
  <si>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</si>
  <si>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</si>
  <si>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</si>
  <si>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</si>
  <si>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5. a) Gyermekétkeztetés támogatása: elismerhető dolgozók bértámogatása</t>
  </si>
  <si>
    <t>5. b) Gyermekétkeztetés támogatása: üzemeltetési támogatás</t>
  </si>
  <si>
    <t>IV.) Települési önkormányzatok kulturális feledatainak támogatása</t>
  </si>
  <si>
    <t>1. d) Nyilvános könyvtári ellátási és közművelődési feladatok támogatása</t>
  </si>
  <si>
    <t>1. e) Települési önkormányzatok muzeális intézményi feladatainak támogatása</t>
  </si>
  <si>
    <t>V.) Beszámítás összege (levonva előző jogcímeken)</t>
  </si>
  <si>
    <t xml:space="preserve">Helyi önkormányzatok által felhasználható központosított előirányzatok összesen: </t>
  </si>
  <si>
    <t>Központi támogatások összesen (2014. évi C. törvény 2. és 3. melléklete szerint):</t>
  </si>
  <si>
    <t xml:space="preserve">          2015. évi felhalmozási célú bevételek </t>
  </si>
  <si>
    <t>Felhalmozási bevételek (saját bevételek)</t>
  </si>
  <si>
    <t>Vasivíz vízdíj használati díjak</t>
  </si>
  <si>
    <t>Vis maior pályázat támogatása</t>
  </si>
  <si>
    <t>Egyéb felhalmozási c visszatérítendő támogatások, kölcsönök</t>
  </si>
  <si>
    <t>Egyéb felhalmozási célú átvett pénzeszközök</t>
  </si>
  <si>
    <t>FELHALMOZÁSI C. KÖLTSÉGVETÉSI BEVÉTELEK ÖSSZESEN:</t>
  </si>
  <si>
    <t>Előző évi maradvány felhalmozási c felhasználása</t>
  </si>
  <si>
    <t>FINANSZÍROZÁSI BEVÉTELEK ÖSSZESEN:</t>
  </si>
  <si>
    <t>ebből:</t>
  </si>
  <si>
    <t>Kötelező feladatok összesen:</t>
  </si>
  <si>
    <t>Önként vállalt feladatok összesen:</t>
  </si>
  <si>
    <t>2015. évi felhalmozási  kiadások (E Ft)</t>
  </si>
  <si>
    <t>Beruházások</t>
  </si>
  <si>
    <t>Vasivíz Zrt-től átvett vagyon értékeltetése</t>
  </si>
  <si>
    <t>Felújítások</t>
  </si>
  <si>
    <t>Felhalmozási célú visszatérítendő támogatások, kölcsönök nyújtása</t>
  </si>
  <si>
    <t>Egyéb felhalmozási célú támogatások államháztartáson belülre</t>
  </si>
  <si>
    <t>Hulladékgazdálkodási társulási beruházásokhoz átadás</t>
  </si>
  <si>
    <t>Egyéb felhalmozási célú támogatások államháztartáson kívülre</t>
  </si>
  <si>
    <t>Tartalékok</t>
  </si>
  <si>
    <t xml:space="preserve">1. </t>
  </si>
  <si>
    <t>Fejlesztési tartalék</t>
  </si>
  <si>
    <t>FELHALMOZÁSI C. KÖLTSÉGVETÉSI KIADÁSOK ÖSSZESEN:</t>
  </si>
  <si>
    <t>Finanszírozási kiadások:</t>
  </si>
  <si>
    <t>Hiteltörlesztések</t>
  </si>
  <si>
    <t>FINANSZÍROZÁSI KIADÁSOK ÖSSZESEN:</t>
  </si>
  <si>
    <t>Fejlesztési kiadások-fejlesztési bevételek egyenlege:</t>
  </si>
  <si>
    <t>Vasivíz szennyvíz használati díjak</t>
  </si>
  <si>
    <t>adósságkonszolodiációs támogatás maradványa</t>
  </si>
  <si>
    <t xml:space="preserve">Kisértékű tárgyi eszköz beszerzések </t>
  </si>
  <si>
    <t>gáz közműhozzájárulások</t>
  </si>
  <si>
    <t>Bozsokon bozsokért számlára lakossági felajánlások</t>
  </si>
  <si>
    <t>Rendezési terv felülvizsgálata</t>
  </si>
  <si>
    <t>VASIVÍZ szennyvízhálózat kompenzáció keretében</t>
  </si>
  <si>
    <t>VASIVÍZ vízközműhálózat kompenzáció keretében</t>
  </si>
  <si>
    <t>ÓVODA kerítés</t>
  </si>
  <si>
    <t>szabad felhalmozási maradvány</t>
  </si>
  <si>
    <t>2015. évben</t>
  </si>
  <si>
    <t xml:space="preserve">Velem község Környezetvédelméért Alapítvány </t>
  </si>
  <si>
    <t>Támogatás összege 2015. 01. 01.             (Ft)</t>
  </si>
  <si>
    <t>VIS MAIOR helyreállítás</t>
  </si>
  <si>
    <t>VIS MAIOR</t>
  </si>
  <si>
    <t>Ingatlan értékesítése</t>
  </si>
  <si>
    <t>Teljesítés %-a</t>
  </si>
  <si>
    <t xml:space="preserve">A helyi önkormányzatok általános müködésének és ágazati feladatainak támogatása (2014. évi C. törvény 2. melléklete szerint)  </t>
  </si>
  <si>
    <t>6. A 2014.évről áthúzódó bérkompenzáció támogatása</t>
  </si>
  <si>
    <t>VI.) Kiegészítés I.1. jogcímekhez</t>
  </si>
  <si>
    <t>A helyi önkormányzatok kiegészítő támogatásai (2014.évi C.törvény 3. melléklete szerint)</t>
  </si>
  <si>
    <t xml:space="preserve">       I. Helyi önkormányzatok működési célú költségvetési támogatásai</t>
  </si>
  <si>
    <t xml:space="preserve">                 2015.évi bérkompenzáció</t>
  </si>
  <si>
    <t xml:space="preserve">                 3. Gyermekszegénység elleni program keretében nyári étkeztetés biztosítása</t>
  </si>
  <si>
    <t xml:space="preserve">       II. Helyi önkormányzatok felhalmozási célú költségvetési támogatásai</t>
  </si>
  <si>
    <t xml:space="preserve">      III. Önkormányzati fejlesztési tartalék</t>
  </si>
  <si>
    <t xml:space="preserve">               4. A települési önkormányzatok rendkívüli támogatása</t>
  </si>
  <si>
    <t>A helyi önkormányzatok kiegészítő támogatásai összesen:</t>
  </si>
  <si>
    <t>2015.évi Eredeti</t>
  </si>
  <si>
    <t>Teljesített %-ban</t>
  </si>
  <si>
    <t xml:space="preserve">                Vis Maior támogatás utak</t>
  </si>
  <si>
    <t>2015.12.31. módosított előirányzat</t>
  </si>
  <si>
    <t>2015.évi teljesítés</t>
  </si>
  <si>
    <t>2015.12.31. Módosított</t>
  </si>
  <si>
    <t xml:space="preserve">2015.évi Teljesített </t>
  </si>
  <si>
    <t xml:space="preserve">2015.12.31. Módosított </t>
  </si>
  <si>
    <t>Támogatás összege 2015.12.31.             (Ft)</t>
  </si>
  <si>
    <t>Teljesítés 2015.év  (Ft)</t>
  </si>
  <si>
    <t xml:space="preserve">              Közművelődési érdekeltségnövelő támogatás</t>
  </si>
  <si>
    <t xml:space="preserve">             A helyi önkormányzatok szociális célú tűzifavásárláshoz kapcsolódó kiegészíto támogatása (1503/2015. (VII. 23.) Korm. hat.)</t>
  </si>
  <si>
    <t>Államháztartáson belüli megelőlegezések</t>
  </si>
  <si>
    <t>Közművelődési érdekeltségnövelő támogatás</t>
  </si>
  <si>
    <t>5.</t>
  </si>
  <si>
    <t>Könyvtár festés, bejárati ajtó</t>
  </si>
  <si>
    <t>Körzeti Orvosi Rendelő parkoló kialakításához</t>
  </si>
  <si>
    <t>(E Ft)</t>
  </si>
  <si>
    <t>Intézmény</t>
  </si>
  <si>
    <t>Önkormányzat és intézmények összesen: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</si>
  <si>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</si>
  <si>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</si>
  <si>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</si>
  <si>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</si>
  <si>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</si>
  <si>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</si>
  <si>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</si>
  <si>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</si>
  <si>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</si>
  <si>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</si>
  <si>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</si>
  <si>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</si>
  <si>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</si>
  <si>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</si>
  <si>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</si>
  <si>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</si>
  <si>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</si>
  <si>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</si>
  <si>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</si>
  <si>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Bozsok községi Önkormányzat maradványának felhasználása</t>
  </si>
  <si>
    <t>(E Ft-ban)</t>
  </si>
  <si>
    <t>ESZKÖZÖK</t>
  </si>
  <si>
    <t>A/1</t>
  </si>
  <si>
    <t>Immateriális javak</t>
  </si>
  <si>
    <t>A/II/1</t>
  </si>
  <si>
    <t>Ingatlanok és a kapcsolódó vagyoni értékű jogok</t>
  </si>
  <si>
    <t>A/II/2</t>
  </si>
  <si>
    <t>Gépek,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</si>
  <si>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</si>
  <si>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</si>
  <si>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</si>
  <si>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</si>
  <si>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</si>
  <si>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</si>
  <si>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</si>
  <si>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Tárgyi eszközök (=A/II/1+...+A/II/5)</t>
  </si>
  <si>
    <t>A/III/1</t>
  </si>
  <si>
    <t xml:space="preserve">Tartós részesedések </t>
  </si>
  <si>
    <t>A/III/2</t>
  </si>
  <si>
    <t xml:space="preserve"> Tartós hitelviszonyt megtestesítő értékpapírok </t>
  </si>
  <si>
    <t>A/III/3</t>
  </si>
  <si>
    <t>Befektetett pénzügyi eszközök értékhelyesbítése</t>
  </si>
  <si>
    <t>A/III</t>
  </si>
  <si>
    <t>Befektetett pénzügyi eszközök (=A/III/1+A/III/2+A/III/3)</t>
  </si>
  <si>
    <t>A/IV</t>
  </si>
  <si>
    <t>Koncesszióba, vagyonkezelésbe adott eszközök</t>
  </si>
  <si>
    <t>A</t>
  </si>
  <si>
    <t>NEMZETI VAGYONBA TARTOZÓ BEFEKTETETT ESZKÖZÖK (=A/I+A/II+A/III+A/IV)</t>
  </si>
  <si>
    <t>B/I</t>
  </si>
  <si>
    <t>Készletek</t>
  </si>
  <si>
    <t>B/II</t>
  </si>
  <si>
    <t>Értékpapírok</t>
  </si>
  <si>
    <t>B</t>
  </si>
  <si>
    <t>NEMZETI VAGYONBA TARTOZÓ FORGÓESZKÖZÖK                     (= B/I+B/II)</t>
  </si>
  <si>
    <t>C/I</t>
  </si>
  <si>
    <t>Hosszú lejáratú betétek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</si>
  <si>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</si>
  <si>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</si>
  <si>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</si>
  <si>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</si>
  <si>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</si>
  <si>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</si>
  <si>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</si>
  <si>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</si>
  <si>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</t>
  </si>
  <si>
    <t>PÉNZESZKÖZÖK (=C/I+…+C/V)</t>
  </si>
  <si>
    <t>D/I</t>
  </si>
  <si>
    <t xml:space="preserve">Költségvetési évben esedékes követelések </t>
  </si>
  <si>
    <t>D/II</t>
  </si>
  <si>
    <t>Költségvetési évet követően esedékes követelések</t>
  </si>
  <si>
    <t>D/III</t>
  </si>
  <si>
    <t>Követelés jellegű sajátos elszámolások</t>
  </si>
  <si>
    <t>D</t>
  </si>
  <si>
    <t xml:space="preserve">KÖVETELÉSEK (=D/I+D/II+D/III) </t>
  </si>
  <si>
    <t>E</t>
  </si>
  <si>
    <t>EGYÉB SAJÁTOS ESZKÖZOLDALI ELSZÁMOLÁSOK</t>
  </si>
  <si>
    <t>F</t>
  </si>
  <si>
    <t>AKTÍV IDŐBELI ELHATÁROLÁSOK</t>
  </si>
  <si>
    <t>ESZKÖZÖK ÖSSZESEN (=A+B+C+D+E+F)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</si>
  <si>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</si>
  <si>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</si>
  <si>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</si>
  <si>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</si>
  <si>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</si>
  <si>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</si>
  <si>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</si>
  <si>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</si>
  <si>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</si>
  <si>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</si>
  <si>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</si>
  <si>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</si>
  <si>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</si>
  <si>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</si>
  <si>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</si>
  <si>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</si>
  <si>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</si>
  <si>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</si>
  <si>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</si>
  <si>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</si>
  <si>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</si>
  <si>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</si>
  <si>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>KÖTELEZETTSÉGEK (=H/I+H/II+H/III)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</si>
  <si>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</si>
  <si>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</si>
  <si>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</si>
  <si>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</si>
  <si>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</si>
  <si>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</si>
  <si>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 xml:space="preserve">FORRÁSOK ÖSSZESEN (=G+H+I+J+K) </t>
  </si>
  <si>
    <t>KIMUTATÁS</t>
  </si>
  <si>
    <t>2009.</t>
  </si>
  <si>
    <t>2010.</t>
  </si>
  <si>
    <t>2011.</t>
  </si>
  <si>
    <t>2012.</t>
  </si>
  <si>
    <t>2013.</t>
  </si>
  <si>
    <t>2014.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</si>
  <si>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</si>
  <si>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</si>
  <si>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</si>
  <si>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</si>
  <si>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</si>
  <si>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</si>
  <si>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Fejlesztés</t>
  </si>
  <si>
    <t>Egyéb kiadás</t>
  </si>
  <si>
    <t>Önkormányzaton kívüli, Európai unios forrásból megvalósuló programokhoz, projektekhez való hozzájárulás:</t>
  </si>
  <si>
    <t xml:space="preserve">Egyéb kiadás </t>
  </si>
  <si>
    <t>2015. évi maradvány kimutatása</t>
  </si>
  <si>
    <t>Önkormányzat 2015. évi képződött maradványa</t>
  </si>
  <si>
    <t>Bozsok községi Önkormányzat 2015. évi vagyonmérlege</t>
  </si>
  <si>
    <t>Az európai uniós támogatással megvalósuló programok, projektek bevételeiről és kiadásairól, valamint az önkormányzaton kívüli ilyen projektekhez való hozzájárulásról 2015. évben</t>
  </si>
  <si>
    <t>2015.</t>
  </si>
  <si>
    <t>Bozsok községi Önkormányzat 2015. évi költségvetésében európai uniós forrásból megvalósult fejlesztések:</t>
  </si>
  <si>
    <t>Az előirányzatok megoszlása feladatjelleg alapján</t>
  </si>
  <si>
    <t>Kötelező feladatok</t>
  </si>
  <si>
    <t>Önként vállalt feladatok</t>
  </si>
  <si>
    <t>Államigazgatási feladatok</t>
  </si>
  <si>
    <t>2016. évi költségvetésbe beépített feladatok</t>
  </si>
  <si>
    <t>2016. évi költségvetésbe a zárszámadás követően beépítendő maradvány</t>
  </si>
  <si>
    <t>Összes maradvány</t>
  </si>
  <si>
    <t>Kötelezettségvállalással terhelt maradvány</t>
  </si>
  <si>
    <t>2016. évi állami támogatások előlegének elszámolása</t>
  </si>
  <si>
    <t xml:space="preserve">Működési feladatok összesen </t>
  </si>
  <si>
    <t xml:space="preserve">Fejlesztési feladatok összesen </t>
  </si>
  <si>
    <t>Szabad maradvány felhasználási terve</t>
  </si>
  <si>
    <t>2016. évi kiadások fedezeteként a 2016. évi költségvetésbe szereplő összeg</t>
  </si>
  <si>
    <t xml:space="preserve">működési feladatok összesen </t>
  </si>
  <si>
    <t>MARADVÁNY ÖSSZESEN:</t>
  </si>
  <si>
    <t xml:space="preserve">            Közművelődési érdekeltségnövelő támogatás terhére végzett kiadások</t>
  </si>
  <si>
    <t xml:space="preserve">Szabad maradvány a 2016. évi költségvetés felhalmozási célú kiadások között a kisértékű tárgyi eszközök beszerzése növelésére </t>
  </si>
  <si>
    <t>1. melléklet az 5/2016. (IV.28.) önkormányzati rendelethez</t>
  </si>
  <si>
    <t>2. melléklet az 5/2016. (IV.28.) önkormányzati rendelethez</t>
  </si>
  <si>
    <t>3. melléklet az 5/2016. (IV.28.) önkormányzati rendelethez</t>
  </si>
  <si>
    <t>4. melléklet az 5/2016. (IV.28.) önkormányzati rendelethez</t>
  </si>
  <si>
    <t>5. melléklet az 5/2016. (IV.28.) önkormányzati rendelethez</t>
  </si>
  <si>
    <t>6. melléklet az 5/2016. (IV.28.) önkormányzati rendelethez</t>
  </si>
  <si>
    <t>7. melléklet az 5/2016. (IV.28.) önkormányzati rendelethez</t>
  </si>
  <si>
    <t>8. melléklet az 5/2016. (IV.28.)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</si>
</sst>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i/>
      <sz val="10"/>
      <name val="Times New Roman CE"/>
      <charset val="238"/>
    </font>
    <font>
      <sz val="10"/>
      <name val="Times New Roman CE"/>
      <charset val="238"/>
    </font>
    <font>
      <sz val="10"/>
      <name val="Arial"/>
      <charset val="238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3" borderId="0" applyNumberFormat="0" applyBorder="0" applyAlignment="0" applyProtection="0"/>
    <xf numFmtId="0" fontId="33" fillId="20" borderId="1" applyNumberFormat="0" applyAlignment="0" applyProtection="0"/>
    <xf numFmtId="0" fontId="24" fillId="21" borderId="2" applyNumberFormat="0" applyAlignment="0" applyProtection="0"/>
    <xf numFmtId="0" fontId="2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9" fillId="7" borderId="1" applyNumberFormat="0" applyAlignment="0" applyProtection="0"/>
    <xf numFmtId="0" fontId="26" fillId="0" borderId="6" applyNumberFormat="0" applyFill="0" applyAlignment="0" applyProtection="0"/>
    <xf numFmtId="0" fontId="3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5" fillId="22" borderId="7" applyNumberFormat="0" applyFont="0" applyAlignment="0" applyProtection="0"/>
    <xf numFmtId="0" fontId="28" fillId="20" borderId="8" applyNumberFormat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</cellStyleXfs>
  <cellXfs count="36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3" fillId="0" borderId="0" xfId="0" applyNumberFormat="1" applyFont="1" applyFill="1"/>
    <xf numFmtId="0" fontId="4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/>
    <xf numFmtId="0" fontId="4" fillId="25" borderId="0" xfId="0" applyFont="1" applyFill="1" applyAlignment="1"/>
    <xf numFmtId="0" fontId="3" fillId="25" borderId="0" xfId="0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3" fontId="4" fillId="0" borderId="0" xfId="0" applyNumberFormat="1" applyFont="1" applyFill="1" applyAlignment="1"/>
    <xf numFmtId="3" fontId="4" fillId="0" borderId="0" xfId="0" applyNumberFormat="1" applyFont="1" applyFill="1" applyAlignment="1">
      <alignment horizontal="center"/>
    </xf>
    <xf numFmtId="0" fontId="3" fillId="0" borderId="0" xfId="39" applyFont="1" applyFill="1" applyAlignment="1">
      <alignment horizontal="left" vertical="top"/>
    </xf>
    <xf numFmtId="0" fontId="11" fillId="0" borderId="0" xfId="0" applyFont="1"/>
    <xf numFmtId="3" fontId="15" fillId="0" borderId="24" xfId="0" applyNumberFormat="1" applyFont="1" applyFill="1" applyBorder="1"/>
    <xf numFmtId="0" fontId="15" fillId="0" borderId="0" xfId="0" applyFont="1" applyFill="1"/>
    <xf numFmtId="3" fontId="15" fillId="0" borderId="25" xfId="0" applyNumberFormat="1" applyFont="1" applyFill="1" applyBorder="1"/>
    <xf numFmtId="3" fontId="15" fillId="0" borderId="10" xfId="0" applyNumberFormat="1" applyFont="1" applyFill="1" applyBorder="1"/>
    <xf numFmtId="3" fontId="14" fillId="0" borderId="23" xfId="0" applyNumberFormat="1" applyFont="1" applyFill="1" applyBorder="1"/>
    <xf numFmtId="0" fontId="14" fillId="0" borderId="0" xfId="0" applyFont="1" applyFill="1"/>
    <xf numFmtId="3" fontId="14" fillId="0" borderId="26" xfId="0" applyNumberFormat="1" applyFont="1" applyFill="1" applyBorder="1"/>
    <xf numFmtId="0" fontId="4" fillId="0" borderId="0" xfId="38" applyFont="1"/>
    <xf numFmtId="0" fontId="3" fillId="0" borderId="0" xfId="38" applyFont="1"/>
    <xf numFmtId="0" fontId="3" fillId="0" borderId="0" xfId="38" applyFont="1" applyAlignment="1"/>
    <xf numFmtId="0" fontId="14" fillId="0" borderId="0" xfId="38" applyFont="1"/>
    <xf numFmtId="0" fontId="15" fillId="0" borderId="0" xfId="38" applyFont="1"/>
    <xf numFmtId="0" fontId="14" fillId="0" borderId="0" xfId="38" applyFont="1" applyAlignment="1">
      <alignment horizontal="right"/>
    </xf>
    <xf numFmtId="0" fontId="15" fillId="0" borderId="0" xfId="38" applyFont="1" applyAlignment="1">
      <alignment horizontal="right"/>
    </xf>
    <xf numFmtId="0" fontId="14" fillId="0" borderId="0" xfId="38" applyFont="1" applyAlignment="1">
      <alignment horizontal="left"/>
    </xf>
    <xf numFmtId="0" fontId="34" fillId="0" borderId="0" xfId="38" applyFont="1" applyAlignment="1">
      <alignment horizontal="left"/>
    </xf>
    <xf numFmtId="0" fontId="3" fillId="0" borderId="0" xfId="0" applyFont="1"/>
    <xf numFmtId="0" fontId="3" fillId="24" borderId="0" xfId="39" applyFont="1" applyFill="1" applyBorder="1" applyAlignment="1">
      <alignment wrapText="1"/>
    </xf>
    <xf numFmtId="3" fontId="3" fillId="24" borderId="0" xfId="0" applyNumberFormat="1" applyFont="1" applyFill="1" applyAlignment="1"/>
    <xf numFmtId="0" fontId="12" fillId="0" borderId="0" xfId="0" applyFont="1" applyFill="1"/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5" fillId="0" borderId="34" xfId="0" applyFont="1" applyFill="1" applyBorder="1"/>
    <xf numFmtId="3" fontId="15" fillId="0" borderId="35" xfId="0" applyNumberFormat="1" applyFont="1" applyFill="1" applyBorder="1"/>
    <xf numFmtId="3" fontId="15" fillId="0" borderId="32" xfId="0" applyNumberFormat="1" applyFont="1" applyFill="1" applyBorder="1"/>
    <xf numFmtId="3" fontId="15" fillId="0" borderId="33" xfId="0" applyNumberFormat="1" applyFont="1" applyFill="1" applyBorder="1"/>
    <xf numFmtId="0" fontId="37" fillId="0" borderId="36" xfId="0" applyFont="1" applyFill="1" applyBorder="1" applyAlignment="1">
      <alignment horizontal="left" indent="2"/>
    </xf>
    <xf numFmtId="3" fontId="37" fillId="0" borderId="37" xfId="0" applyNumberFormat="1" applyFont="1" applyFill="1" applyBorder="1"/>
    <xf numFmtId="3" fontId="37" fillId="0" borderId="38" xfId="0" applyNumberFormat="1" applyFont="1" applyFill="1" applyBorder="1"/>
    <xf numFmtId="3" fontId="37" fillId="0" borderId="25" xfId="0" applyNumberFormat="1" applyFont="1" applyFill="1" applyBorder="1"/>
    <xf numFmtId="0" fontId="15" fillId="0" borderId="36" xfId="0" applyFont="1" applyFill="1" applyBorder="1"/>
    <xf numFmtId="3" fontId="15" fillId="0" borderId="37" xfId="0" applyNumberFormat="1" applyFont="1" applyFill="1" applyBorder="1"/>
    <xf numFmtId="3" fontId="15" fillId="0" borderId="38" xfId="0" applyNumberFormat="1" applyFont="1" applyFill="1" applyBorder="1"/>
    <xf numFmtId="0" fontId="15" fillId="0" borderId="29" xfId="0" applyFont="1" applyFill="1" applyBorder="1"/>
    <xf numFmtId="3" fontId="15" fillId="0" borderId="39" xfId="0" applyNumberFormat="1" applyFont="1" applyFill="1" applyBorder="1"/>
    <xf numFmtId="3" fontId="15" fillId="0" borderId="40" xfId="0" applyNumberFormat="1" applyFont="1" applyFill="1" applyBorder="1"/>
    <xf numFmtId="3" fontId="15" fillId="0" borderId="41" xfId="0" applyNumberFormat="1" applyFont="1" applyFill="1" applyBorder="1"/>
    <xf numFmtId="0" fontId="14" fillId="0" borderId="17" xfId="0" applyFont="1" applyFill="1" applyBorder="1"/>
    <xf numFmtId="3" fontId="14" fillId="0" borderId="18" xfId="0" applyNumberFormat="1" applyFont="1" applyFill="1" applyBorder="1"/>
    <xf numFmtId="3" fontId="15" fillId="0" borderId="21" xfId="0" applyNumberFormat="1" applyFont="1" applyFill="1" applyBorder="1"/>
    <xf numFmtId="0" fontId="37" fillId="0" borderId="36" xfId="0" applyFont="1" applyFill="1" applyBorder="1"/>
    <xf numFmtId="3" fontId="37" fillId="0" borderId="21" xfId="0" applyNumberFormat="1" applyFont="1" applyFill="1" applyBorder="1"/>
    <xf numFmtId="3" fontId="37" fillId="0" borderId="24" xfId="0" applyNumberFormat="1" applyFont="1" applyFill="1" applyBorder="1"/>
    <xf numFmtId="3" fontId="15" fillId="0" borderId="42" xfId="0" applyNumberFormat="1" applyFont="1" applyFill="1" applyBorder="1"/>
    <xf numFmtId="0" fontId="37" fillId="0" borderId="36" xfId="0" applyFont="1" applyFill="1" applyBorder="1" applyAlignment="1">
      <alignment horizontal="left" wrapText="1" indent="2"/>
    </xf>
    <xf numFmtId="3" fontId="37" fillId="0" borderId="42" xfId="0" applyNumberFormat="1" applyFont="1" applyFill="1" applyBorder="1"/>
    <xf numFmtId="3" fontId="37" fillId="0" borderId="30" xfId="0" applyNumberFormat="1" applyFont="1" applyFill="1" applyBorder="1"/>
    <xf numFmtId="3" fontId="37" fillId="0" borderId="41" xfId="0" applyNumberFormat="1" applyFont="1" applyFill="1" applyBorder="1"/>
    <xf numFmtId="0" fontId="14" fillId="0" borderId="13" xfId="0" applyFont="1" applyFill="1" applyBorder="1"/>
    <xf numFmtId="3" fontId="14" fillId="0" borderId="11" xfId="0" applyNumberFormat="1" applyFont="1" applyFill="1" applyBorder="1"/>
    <xf numFmtId="3" fontId="14" fillId="0" borderId="31" xfId="0" applyNumberFormat="1" applyFont="1" applyFill="1" applyBorder="1"/>
    <xf numFmtId="0" fontId="15" fillId="0" borderId="34" xfId="0" applyFont="1" applyFill="1" applyBorder="1" applyAlignment="1">
      <alignment wrapText="1"/>
    </xf>
    <xf numFmtId="3" fontId="37" fillId="0" borderId="10" xfId="0" applyNumberFormat="1" applyFont="1" applyFill="1" applyBorder="1"/>
    <xf numFmtId="0" fontId="14" fillId="0" borderId="14" xfId="0" applyFont="1" applyFill="1" applyBorder="1"/>
    <xf numFmtId="3" fontId="14" fillId="0" borderId="16" xfId="0" applyNumberFormat="1" applyFont="1" applyFill="1" applyBorder="1"/>
    <xf numFmtId="0" fontId="14" fillId="0" borderId="1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wrapText="1"/>
    </xf>
    <xf numFmtId="3" fontId="15" fillId="0" borderId="43" xfId="0" applyNumberFormat="1" applyFont="1" applyFill="1" applyBorder="1"/>
    <xf numFmtId="0" fontId="15" fillId="0" borderId="20" xfId="0" applyFont="1" applyFill="1" applyBorder="1"/>
    <xf numFmtId="3" fontId="37" fillId="0" borderId="43" xfId="0" applyNumberFormat="1" applyFont="1" applyFill="1" applyBorder="1"/>
    <xf numFmtId="0" fontId="34" fillId="0" borderId="17" xfId="0" applyFont="1" applyFill="1" applyBorder="1" applyAlignment="1">
      <alignment wrapText="1"/>
    </xf>
    <xf numFmtId="3" fontId="34" fillId="0" borderId="44" xfId="0" applyNumberFormat="1" applyFont="1" applyFill="1" applyBorder="1"/>
    <xf numFmtId="3" fontId="34" fillId="0" borderId="28" xfId="0" applyNumberFormat="1" applyFont="1" applyFill="1" applyBorder="1"/>
    <xf numFmtId="3" fontId="34" fillId="0" borderId="23" xfId="0" applyNumberFormat="1" applyFont="1" applyFill="1" applyBorder="1"/>
    <xf numFmtId="0" fontId="3" fillId="0" borderId="0" xfId="46" applyFont="1" applyFill="1"/>
    <xf numFmtId="0" fontId="2" fillId="0" borderId="0" xfId="46" applyFont="1" applyFill="1"/>
    <xf numFmtId="3" fontId="7" fillId="0" borderId="0" xfId="46" applyNumberFormat="1" applyFont="1" applyFill="1" applyAlignment="1">
      <alignment horizontal="center" wrapText="1"/>
    </xf>
    <xf numFmtId="0" fontId="4" fillId="0" borderId="0" xfId="46" applyFont="1" applyFill="1" applyAlignment="1"/>
    <xf numFmtId="0" fontId="4" fillId="0" borderId="0" xfId="46" applyFont="1" applyFill="1"/>
    <xf numFmtId="0" fontId="5" fillId="0" borderId="0" xfId="46" applyFont="1" applyFill="1"/>
    <xf numFmtId="0" fontId="9" fillId="26" borderId="0" xfId="46" applyFont="1" applyFill="1" applyBorder="1" applyAlignment="1">
      <alignment horizontal="left"/>
    </xf>
    <xf numFmtId="3" fontId="3" fillId="26" borderId="0" xfId="46" applyNumberFormat="1" applyFont="1" applyFill="1" applyBorder="1"/>
    <xf numFmtId="0" fontId="5" fillId="0" borderId="0" xfId="46" applyFont="1" applyFill="1" applyBorder="1" applyAlignment="1">
      <alignment horizontal="left" wrapText="1" indent="3"/>
    </xf>
    <xf numFmtId="3" fontId="3" fillId="0" borderId="0" xfId="46" applyNumberFormat="1" applyFont="1" applyFill="1"/>
    <xf numFmtId="0" fontId="5" fillId="0" borderId="0" xfId="46" applyFont="1" applyFill="1" applyBorder="1" applyAlignment="1">
      <alignment horizontal="left" indent="3"/>
    </xf>
    <xf numFmtId="0" fontId="3" fillId="0" borderId="0" xfId="46" applyFont="1" applyFill="1" applyBorder="1" applyAlignment="1">
      <alignment horizontal="left" wrapText="1" indent="3"/>
    </xf>
    <xf numFmtId="0" fontId="3" fillId="0" borderId="0" xfId="46" applyFont="1" applyFill="1" applyBorder="1" applyAlignment="1">
      <alignment horizontal="left" indent="3"/>
    </xf>
    <xf numFmtId="0" fontId="4" fillId="26" borderId="0" xfId="46" applyFont="1" applyFill="1" applyBorder="1" applyAlignment="1">
      <alignment wrapText="1"/>
    </xf>
    <xf numFmtId="3" fontId="3" fillId="26" borderId="0" xfId="46" applyNumberFormat="1" applyFont="1" applyFill="1"/>
    <xf numFmtId="0" fontId="5" fillId="0" borderId="0" xfId="46" applyFont="1" applyFill="1" applyBorder="1" applyAlignment="1">
      <alignment wrapText="1"/>
    </xf>
    <xf numFmtId="2" fontId="5" fillId="0" borderId="0" xfId="46" applyNumberFormat="1" applyFont="1" applyFill="1" applyBorder="1" applyAlignment="1">
      <alignment horizontal="left" wrapText="1" indent="3"/>
    </xf>
    <xf numFmtId="0" fontId="6" fillId="0" borderId="0" xfId="46" applyFont="1" applyFill="1"/>
    <xf numFmtId="0" fontId="6" fillId="27" borderId="0" xfId="46" applyFont="1" applyFill="1" applyBorder="1"/>
    <xf numFmtId="3" fontId="6" fillId="27" borderId="0" xfId="46" applyNumberFormat="1" applyFont="1" applyFill="1"/>
    <xf numFmtId="0" fontId="3" fillId="0" borderId="0" xfId="46" applyFont="1" applyFill="1" applyBorder="1"/>
    <xf numFmtId="0" fontId="6" fillId="0" borderId="0" xfId="46" applyFont="1" applyFill="1" applyBorder="1" applyAlignment="1">
      <alignment wrapText="1"/>
    </xf>
    <xf numFmtId="0" fontId="6" fillId="27" borderId="0" xfId="46" applyFont="1" applyFill="1" applyBorder="1" applyAlignment="1">
      <alignment wrapText="1"/>
    </xf>
    <xf numFmtId="3" fontId="6" fillId="27" borderId="0" xfId="46" applyNumberFormat="1" applyFont="1" applyFill="1" applyBorder="1" applyAlignment="1">
      <alignment wrapText="1"/>
    </xf>
    <xf numFmtId="0" fontId="36" fillId="0" borderId="0" xfId="46" applyFont="1" applyFill="1"/>
    <xf numFmtId="0" fontId="8" fillId="24" borderId="0" xfId="46" applyFont="1" applyFill="1"/>
    <xf numFmtId="3" fontId="8" fillId="24" borderId="0" xfId="46" applyNumberFormat="1" applyFont="1" applyFill="1"/>
    <xf numFmtId="0" fontId="8" fillId="0" borderId="0" xfId="46" applyFont="1" applyFill="1"/>
    <xf numFmtId="0" fontId="10" fillId="0" borderId="0" xfId="46" applyFont="1" applyFill="1"/>
    <xf numFmtId="0" fontId="9" fillId="0" borderId="0" xfId="46" applyFont="1" applyFill="1" applyAlignment="1">
      <alignment horizontal="right"/>
    </xf>
    <xf numFmtId="3" fontId="4" fillId="0" borderId="0" xfId="46" applyNumberFormat="1" applyFont="1" applyFill="1"/>
    <xf numFmtId="0" fontId="10" fillId="0" borderId="0" xfId="46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wrapText="1"/>
    </xf>
    <xf numFmtId="0" fontId="3" fillId="25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/>
    <xf numFmtId="0" fontId="4" fillId="24" borderId="0" xfId="0" applyFont="1" applyFill="1" applyAlignment="1"/>
    <xf numFmtId="3" fontId="3" fillId="25" borderId="0" xfId="0" applyNumberFormat="1" applyFont="1" applyFill="1" applyAlignment="1">
      <alignment horizontal="right"/>
    </xf>
    <xf numFmtId="0" fontId="3" fillId="24" borderId="0" xfId="39" applyFont="1" applyFill="1" applyAlignment="1">
      <alignment horizontal="left" vertical="top"/>
    </xf>
    <xf numFmtId="3" fontId="3" fillId="24" borderId="0" xfId="39" applyNumberFormat="1" applyFont="1" applyFill="1" applyBorder="1" applyAlignment="1">
      <alignment horizontal="right"/>
    </xf>
    <xf numFmtId="0" fontId="3" fillId="24" borderId="0" xfId="0" applyFont="1" applyFill="1" applyAlignment="1">
      <alignment vertical="center" wrapText="1"/>
    </xf>
    <xf numFmtId="3" fontId="3" fillId="24" borderId="0" xfId="0" applyNumberFormat="1" applyFont="1" applyFill="1" applyAlignment="1">
      <alignment vertical="center"/>
    </xf>
    <xf numFmtId="0" fontId="3" fillId="25" borderId="0" xfId="39" applyFont="1" applyFill="1" applyAlignment="1">
      <alignment horizontal="left" vertical="top"/>
    </xf>
    <xf numFmtId="0" fontId="3" fillId="25" borderId="0" xfId="0" applyFont="1" applyFill="1" applyAlignment="1">
      <alignment vertical="center" wrapText="1"/>
    </xf>
    <xf numFmtId="3" fontId="3" fillId="25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/>
    <xf numFmtId="0" fontId="3" fillId="25" borderId="0" xfId="0" applyFont="1" applyFill="1" applyBorder="1" applyAlignment="1"/>
    <xf numFmtId="3" fontId="3" fillId="25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/>
    <xf numFmtId="3" fontId="3" fillId="24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25" borderId="0" xfId="39" applyFont="1" applyFill="1" applyAlignment="1">
      <alignment horizontal="left"/>
    </xf>
    <xf numFmtId="0" fontId="3" fillId="25" borderId="0" xfId="39" applyFont="1" applyFill="1" applyBorder="1" applyAlignment="1"/>
    <xf numFmtId="3" fontId="3" fillId="25" borderId="0" xfId="39" applyNumberFormat="1" applyFont="1" applyFill="1" applyBorder="1" applyAlignment="1">
      <alignment horizontal="right"/>
    </xf>
    <xf numFmtId="3" fontId="4" fillId="24" borderId="0" xfId="0" applyNumberFormat="1" applyFont="1" applyFill="1"/>
    <xf numFmtId="3" fontId="4" fillId="25" borderId="0" xfId="0" applyNumberFormat="1" applyFont="1" applyFill="1"/>
    <xf numFmtId="0" fontId="3" fillId="28" borderId="0" xfId="0" applyFont="1" applyFill="1"/>
    <xf numFmtId="0" fontId="3" fillId="28" borderId="0" xfId="0" applyFont="1" applyFill="1" applyAlignment="1">
      <alignment wrapText="1"/>
    </xf>
    <xf numFmtId="3" fontId="3" fillId="28" borderId="0" xfId="0" applyNumberFormat="1" applyFont="1" applyFill="1" applyAlignment="1"/>
    <xf numFmtId="0" fontId="14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wrapText="1"/>
    </xf>
    <xf numFmtId="3" fontId="38" fillId="0" borderId="24" xfId="0" applyNumberFormat="1" applyFont="1" applyFill="1" applyBorder="1"/>
    <xf numFmtId="0" fontId="4" fillId="0" borderId="0" xfId="46" applyFont="1" applyFill="1" applyBorder="1" applyAlignment="1">
      <alignment horizontal="left" wrapText="1"/>
    </xf>
    <xf numFmtId="0" fontId="14" fillId="0" borderId="4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3" fontId="15" fillId="0" borderId="46" xfId="0" applyNumberFormat="1" applyFont="1" applyFill="1" applyBorder="1"/>
    <xf numFmtId="4" fontId="15" fillId="0" borderId="13" xfId="0" applyNumberFormat="1" applyFont="1" applyFill="1" applyBorder="1"/>
    <xf numFmtId="3" fontId="37" fillId="0" borderId="47" xfId="0" applyNumberFormat="1" applyFont="1" applyFill="1" applyBorder="1"/>
    <xf numFmtId="4" fontId="15" fillId="0" borderId="36" xfId="0" applyNumberFormat="1" applyFont="1" applyFill="1" applyBorder="1"/>
    <xf numFmtId="3" fontId="38" fillId="0" borderId="47" xfId="0" applyNumberFormat="1" applyFont="1" applyFill="1" applyBorder="1"/>
    <xf numFmtId="3" fontId="38" fillId="0" borderId="48" xfId="0" applyNumberFormat="1" applyFont="1" applyFill="1" applyBorder="1"/>
    <xf numFmtId="4" fontId="15" fillId="0" borderId="20" xfId="0" applyNumberFormat="1" applyFont="1" applyFill="1" applyBorder="1"/>
    <xf numFmtId="3" fontId="14" fillId="0" borderId="45" xfId="0" applyNumberFormat="1" applyFont="1" applyFill="1" applyBorder="1"/>
    <xf numFmtId="4" fontId="34" fillId="0" borderId="34" xfId="0" applyNumberFormat="1" applyFont="1" applyFill="1" applyBorder="1"/>
    <xf numFmtId="3" fontId="37" fillId="0" borderId="48" xfId="0" applyNumberFormat="1" applyFont="1" applyFill="1" applyBorder="1"/>
    <xf numFmtId="4" fontId="15" fillId="0" borderId="29" xfId="0" applyNumberFormat="1" applyFont="1" applyFill="1" applyBorder="1"/>
    <xf numFmtId="4" fontId="34" fillId="0" borderId="17" xfId="0" applyNumberFormat="1" applyFont="1" applyFill="1" applyBorder="1"/>
    <xf numFmtId="3" fontId="14" fillId="0" borderId="27" xfId="0" applyNumberFormat="1" applyFont="1" applyFill="1" applyBorder="1"/>
    <xf numFmtId="3" fontId="38" fillId="0" borderId="46" xfId="0" applyNumberFormat="1" applyFont="1" applyFill="1" applyBorder="1"/>
    <xf numFmtId="3" fontId="34" fillId="0" borderId="45" xfId="0" applyNumberFormat="1" applyFont="1" applyFill="1" applyBorder="1"/>
    <xf numFmtId="3" fontId="7" fillId="0" borderId="0" xfId="46" applyNumberFormat="1" applyFont="1" applyFill="1" applyAlignment="1">
      <alignment horizontal="center" vertical="center" wrapText="1"/>
    </xf>
    <xf numFmtId="0" fontId="2" fillId="0" borderId="0" xfId="46" applyFont="1" applyFill="1" applyAlignment="1">
      <alignment horizontal="center" vertical="center" wrapText="1"/>
    </xf>
    <xf numFmtId="3" fontId="3" fillId="29" borderId="0" xfId="46" applyNumberFormat="1" applyFont="1" applyFill="1" applyBorder="1"/>
    <xf numFmtId="4" fontId="3" fillId="26" borderId="0" xfId="46" applyNumberFormat="1" applyFont="1" applyFill="1" applyBorder="1"/>
    <xf numFmtId="4" fontId="3" fillId="0" borderId="0" xfId="46" applyNumberFormat="1" applyFont="1" applyFill="1" applyBorder="1"/>
    <xf numFmtId="3" fontId="3" fillId="29" borderId="0" xfId="46" applyNumberFormat="1" applyFont="1" applyFill="1"/>
    <xf numFmtId="3" fontId="4" fillId="29" borderId="0" xfId="46" applyNumberFormat="1" applyFont="1" applyFill="1"/>
    <xf numFmtId="4" fontId="4" fillId="30" borderId="0" xfId="46" applyNumberFormat="1" applyFont="1" applyFill="1" applyBorder="1"/>
    <xf numFmtId="3" fontId="6" fillId="0" borderId="0" xfId="46" applyNumberFormat="1" applyFont="1" applyFill="1"/>
    <xf numFmtId="3" fontId="6" fillId="29" borderId="0" xfId="46" applyNumberFormat="1" applyFont="1" applyFill="1"/>
    <xf numFmtId="3" fontId="6" fillId="30" borderId="0" xfId="46" applyNumberFormat="1" applyFont="1" applyFill="1"/>
    <xf numFmtId="4" fontId="3" fillId="30" borderId="0" xfId="46" applyNumberFormat="1" applyFont="1" applyFill="1" applyBorder="1"/>
    <xf numFmtId="4" fontId="4" fillId="31" borderId="0" xfId="46" applyNumberFormat="1" applyFont="1" applyFill="1" applyBorder="1"/>
    <xf numFmtId="3" fontId="4" fillId="26" borderId="0" xfId="46" applyNumberFormat="1" applyFont="1" applyFill="1"/>
    <xf numFmtId="0" fontId="6" fillId="0" borderId="0" xfId="46" applyFont="1" applyFill="1" applyBorder="1"/>
    <xf numFmtId="0" fontId="4" fillId="0" borderId="0" xfId="46" applyFont="1" applyFill="1" applyBorder="1"/>
    <xf numFmtId="0" fontId="4" fillId="29" borderId="0" xfId="46" applyFont="1" applyFill="1" applyBorder="1"/>
    <xf numFmtId="0" fontId="5" fillId="0" borderId="0" xfId="46" applyFont="1" applyFill="1" applyBorder="1"/>
    <xf numFmtId="3" fontId="36" fillId="0" borderId="0" xfId="46" applyNumberFormat="1" applyFont="1" applyFill="1"/>
    <xf numFmtId="0" fontId="6" fillId="30" borderId="0" xfId="46" applyFont="1" applyFill="1" applyBorder="1"/>
    <xf numFmtId="4" fontId="3" fillId="29" borderId="0" xfId="46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4" fontId="15" fillId="31" borderId="0" xfId="0" applyNumberFormat="1" applyFont="1" applyFill="1" applyBorder="1"/>
    <xf numFmtId="4" fontId="15" fillId="0" borderId="0" xfId="0" applyNumberFormat="1" applyFont="1" applyFill="1" applyBorder="1"/>
    <xf numFmtId="4" fontId="34" fillId="0" borderId="0" xfId="0" applyNumberFormat="1" applyFont="1" applyFill="1" applyBorder="1"/>
    <xf numFmtId="4" fontId="15" fillId="28" borderId="0" xfId="0" applyNumberFormat="1" applyFont="1" applyFill="1" applyBorder="1"/>
    <xf numFmtId="0" fontId="3" fillId="31" borderId="0" xfId="0" applyFont="1" applyFill="1" applyAlignment="1">
      <alignment vertical="top"/>
    </xf>
    <xf numFmtId="0" fontId="3" fillId="31" borderId="0" xfId="0" applyFont="1" applyFill="1" applyAlignment="1">
      <alignment wrapText="1"/>
    </xf>
    <xf numFmtId="3" fontId="3" fillId="31" borderId="0" xfId="0" applyNumberFormat="1" applyFont="1" applyFill="1" applyAlignment="1"/>
    <xf numFmtId="0" fontId="3" fillId="31" borderId="0" xfId="0" applyFont="1" applyFill="1"/>
    <xf numFmtId="0" fontId="4" fillId="31" borderId="0" xfId="0" applyFont="1" applyFill="1" applyAlignment="1"/>
    <xf numFmtId="3" fontId="3" fillId="31" borderId="0" xfId="0" applyNumberFormat="1" applyFont="1" applyFill="1" applyAlignment="1">
      <alignment horizontal="right"/>
    </xf>
    <xf numFmtId="3" fontId="3" fillId="28" borderId="0" xfId="0" applyNumberFormat="1" applyFont="1" applyFill="1" applyBorder="1" applyAlignment="1">
      <alignment horizontal="right"/>
    </xf>
    <xf numFmtId="4" fontId="34" fillId="31" borderId="0" xfId="0" applyNumberFormat="1" applyFont="1" applyFill="1" applyBorder="1"/>
    <xf numFmtId="4" fontId="34" fillId="28" borderId="0" xfId="0" applyNumberFormat="1" applyFont="1" applyFill="1" applyBorder="1"/>
    <xf numFmtId="4" fontId="4" fillId="32" borderId="0" xfId="46" applyNumberFormat="1" applyFont="1" applyFill="1" applyBorder="1"/>
    <xf numFmtId="4" fontId="4" fillId="29" borderId="0" xfId="46" applyNumberFormat="1" applyFont="1" applyFill="1" applyBorder="1"/>
    <xf numFmtId="0" fontId="37" fillId="0" borderId="14" xfId="0" applyFont="1" applyFill="1" applyBorder="1"/>
    <xf numFmtId="3" fontId="37" fillId="0" borderId="15" xfId="0" applyNumberFormat="1" applyFont="1" applyFill="1" applyBorder="1"/>
    <xf numFmtId="3" fontId="37" fillId="0" borderId="27" xfId="0" applyNumberFormat="1" applyFont="1" applyFill="1" applyBorder="1"/>
    <xf numFmtId="3" fontId="37" fillId="0" borderId="26" xfId="0" applyNumberFormat="1" applyFont="1" applyFill="1" applyBorder="1"/>
    <xf numFmtId="3" fontId="37" fillId="0" borderId="0" xfId="0" applyNumberFormat="1" applyFont="1" applyFill="1" applyBorder="1"/>
    <xf numFmtId="4" fontId="15" fillId="0" borderId="49" xfId="0" applyNumberFormat="1" applyFont="1" applyFill="1" applyBorder="1"/>
    <xf numFmtId="0" fontId="3" fillId="0" borderId="0" xfId="47" applyFont="1" applyFill="1" applyBorder="1"/>
    <xf numFmtId="0" fontId="3" fillId="0" borderId="0" xfId="47" applyFont="1" applyFill="1" applyBorder="1" applyAlignment="1">
      <alignment horizontal="left"/>
    </xf>
    <xf numFmtId="0" fontId="4" fillId="0" borderId="50" xfId="47" applyFont="1" applyFill="1" applyBorder="1" applyAlignment="1">
      <alignment horizontal="left" vertical="top" wrapText="1"/>
    </xf>
    <xf numFmtId="0" fontId="2" fillId="0" borderId="51" xfId="47" applyFont="1" applyFill="1" applyBorder="1" applyAlignment="1">
      <alignment horizontal="right" wrapText="1"/>
    </xf>
    <xf numFmtId="3" fontId="2" fillId="0" borderId="31" xfId="47" applyNumberFormat="1" applyFont="1" applyFill="1" applyBorder="1" applyAlignment="1">
      <alignment horizontal="right" wrapText="1"/>
    </xf>
    <xf numFmtId="0" fontId="3" fillId="0" borderId="0" xfId="47" applyFont="1" applyFill="1" applyBorder="1" applyAlignment="1">
      <alignment vertical="top" wrapText="1"/>
    </xf>
    <xf numFmtId="0" fontId="3" fillId="0" borderId="52" xfId="47" applyFont="1" applyFill="1" applyBorder="1" applyAlignment="1">
      <alignment horizontal="left" vertical="center" wrapText="1"/>
    </xf>
    <xf numFmtId="3" fontId="3" fillId="0" borderId="32" xfId="47" applyNumberFormat="1" applyFont="1" applyFill="1" applyBorder="1" applyAlignment="1">
      <alignment vertical="center"/>
    </xf>
    <xf numFmtId="3" fontId="4" fillId="0" borderId="33" xfId="47" applyNumberFormat="1" applyFont="1" applyFill="1" applyBorder="1" applyAlignment="1">
      <alignment vertical="center"/>
    </xf>
    <xf numFmtId="0" fontId="3" fillId="0" borderId="53" xfId="47" applyFont="1" applyFill="1" applyBorder="1" applyAlignment="1">
      <alignment horizontal="left" vertical="center" wrapText="1"/>
    </xf>
    <xf numFmtId="3" fontId="3" fillId="0" borderId="38" xfId="47" applyNumberFormat="1" applyFont="1" applyFill="1" applyBorder="1" applyAlignment="1">
      <alignment vertical="center"/>
    </xf>
    <xf numFmtId="3" fontId="4" fillId="0" borderId="25" xfId="47" applyNumberFormat="1" applyFont="1" applyFill="1" applyBorder="1" applyAlignment="1">
      <alignment vertical="center"/>
    </xf>
    <xf numFmtId="0" fontId="4" fillId="0" borderId="53" xfId="47" applyFont="1" applyFill="1" applyBorder="1" applyAlignment="1">
      <alignment horizontal="left" vertical="center" wrapText="1"/>
    </xf>
    <xf numFmtId="3" fontId="4" fillId="0" borderId="38" xfId="47" applyNumberFormat="1" applyFont="1" applyFill="1" applyBorder="1" applyAlignment="1">
      <alignment horizontal="right" vertical="center" wrapText="1"/>
    </xf>
    <xf numFmtId="3" fontId="4" fillId="0" borderId="38" xfId="47" applyNumberFormat="1" applyFont="1" applyFill="1" applyBorder="1" applyAlignment="1">
      <alignment vertical="center"/>
    </xf>
    <xf numFmtId="0" fontId="4" fillId="0" borderId="0" xfId="47" applyFont="1" applyFill="1" applyBorder="1"/>
    <xf numFmtId="0" fontId="4" fillId="0" borderId="54" xfId="47" applyFont="1" applyFill="1" applyBorder="1" applyAlignment="1">
      <alignment horizontal="left" vertical="center" wrapText="1"/>
    </xf>
    <xf numFmtId="3" fontId="4" fillId="0" borderId="55" xfId="47" applyNumberFormat="1" applyFont="1" applyFill="1" applyBorder="1" applyAlignment="1">
      <alignment horizontal="right" vertical="center" wrapText="1"/>
    </xf>
    <xf numFmtId="3" fontId="4" fillId="0" borderId="10" xfId="47" applyNumberFormat="1" applyFont="1" applyFill="1" applyBorder="1" applyAlignment="1">
      <alignment vertical="center"/>
    </xf>
    <xf numFmtId="0" fontId="3" fillId="0" borderId="0" xfId="47" applyFont="1"/>
    <xf numFmtId="0" fontId="2" fillId="0" borderId="0" xfId="47" applyFont="1" applyAlignment="1">
      <alignment wrapText="1"/>
    </xf>
    <xf numFmtId="3" fontId="3" fillId="0" borderId="0" xfId="47" applyNumberFormat="1" applyFont="1" applyFill="1" applyAlignment="1">
      <alignment horizontal="right"/>
    </xf>
    <xf numFmtId="0" fontId="2" fillId="0" borderId="0" xfId="47" applyFont="1" applyFill="1"/>
    <xf numFmtId="0" fontId="3" fillId="0" borderId="0" xfId="47" applyFont="1" applyFill="1"/>
    <xf numFmtId="3" fontId="3" fillId="0" borderId="0" xfId="47" applyNumberFormat="1" applyFont="1" applyFill="1"/>
    <xf numFmtId="0" fontId="2" fillId="0" borderId="0" xfId="47" applyFont="1" applyFill="1" applyAlignment="1">
      <alignment wrapText="1"/>
    </xf>
    <xf numFmtId="0" fontId="5" fillId="0" borderId="0" xfId="47" applyFont="1" applyFill="1"/>
    <xf numFmtId="3" fontId="5" fillId="0" borderId="0" xfId="47" applyNumberFormat="1" applyFont="1" applyFill="1"/>
    <xf numFmtId="0" fontId="2" fillId="0" borderId="0" xfId="47" applyFont="1" applyAlignment="1">
      <alignment horizontal="left" wrapText="1"/>
    </xf>
    <xf numFmtId="3" fontId="2" fillId="0" borderId="0" xfId="47" applyNumberFormat="1" applyFont="1" applyFill="1"/>
    <xf numFmtId="0" fontId="3" fillId="0" borderId="0" xfId="47" applyFont="1" applyAlignment="1">
      <alignment wrapText="1"/>
    </xf>
    <xf numFmtId="0" fontId="4" fillId="0" borderId="0" xfId="47" applyFont="1" applyFill="1"/>
    <xf numFmtId="0" fontId="3" fillId="0" borderId="0" xfId="47" applyFont="1" applyFill="1" applyAlignment="1">
      <alignment horizontal="left"/>
    </xf>
    <xf numFmtId="0" fontId="43" fillId="0" borderId="0" xfId="47" applyFont="1" applyFill="1" applyAlignment="1">
      <alignment horizontal="center"/>
    </xf>
    <xf numFmtId="0" fontId="2" fillId="0" borderId="56" xfId="47" applyFont="1" applyFill="1" applyBorder="1"/>
    <xf numFmtId="0" fontId="2" fillId="0" borderId="28" xfId="47" applyFont="1" applyFill="1" applyBorder="1"/>
    <xf numFmtId="0" fontId="2" fillId="0" borderId="28" xfId="47" applyFont="1" applyFill="1" applyBorder="1" applyAlignment="1">
      <alignment horizontal="right" wrapText="1"/>
    </xf>
    <xf numFmtId="0" fontId="2" fillId="0" borderId="23" xfId="47" applyFont="1" applyFill="1" applyBorder="1" applyAlignment="1">
      <alignment horizontal="right" wrapText="1"/>
    </xf>
    <xf numFmtId="0" fontId="3" fillId="0" borderId="58" xfId="48" applyFont="1" applyFill="1" applyBorder="1" applyAlignment="1">
      <alignment vertical="center"/>
    </xf>
    <xf numFmtId="0" fontId="3" fillId="0" borderId="0" xfId="47" applyFont="1" applyFill="1" applyAlignment="1">
      <alignment vertical="center"/>
    </xf>
    <xf numFmtId="0" fontId="3" fillId="0" borderId="53" xfId="48" applyFont="1" applyFill="1" applyBorder="1" applyAlignment="1">
      <alignment vertical="center"/>
    </xf>
    <xf numFmtId="0" fontId="4" fillId="0" borderId="38" xfId="48" applyFont="1" applyFill="1" applyBorder="1" applyAlignment="1">
      <alignment horizontal="left" vertical="center" wrapText="1"/>
    </xf>
    <xf numFmtId="3" fontId="4" fillId="0" borderId="38" xfId="48" applyNumberFormat="1" applyFont="1" applyFill="1" applyBorder="1" applyAlignment="1">
      <alignment horizontal="right" vertical="center" wrapText="1"/>
    </xf>
    <xf numFmtId="0" fontId="3" fillId="0" borderId="38" xfId="48" applyFont="1" applyFill="1" applyBorder="1" applyAlignment="1">
      <alignment horizontal="left" vertical="center" wrapText="1"/>
    </xf>
    <xf numFmtId="3" fontId="3" fillId="0" borderId="38" xfId="48" applyNumberFormat="1" applyFont="1" applyFill="1" applyBorder="1" applyAlignment="1">
      <alignment horizontal="right" vertical="center" wrapText="1"/>
    </xf>
    <xf numFmtId="0" fontId="5" fillId="0" borderId="0" xfId="47" applyFont="1" applyFill="1" applyAlignment="1">
      <alignment vertical="center"/>
    </xf>
    <xf numFmtId="0" fontId="2" fillId="0" borderId="0" xfId="47" applyFont="1" applyFill="1" applyAlignment="1">
      <alignment vertical="center"/>
    </xf>
    <xf numFmtId="3" fontId="4" fillId="0" borderId="40" xfId="48" applyNumberFormat="1" applyFont="1" applyFill="1" applyBorder="1" applyAlignment="1">
      <alignment horizontal="right" vertical="center" wrapText="1"/>
    </xf>
    <xf numFmtId="3" fontId="3" fillId="0" borderId="32" xfId="48" applyNumberFormat="1" applyFont="1" applyFill="1" applyBorder="1" applyAlignment="1">
      <alignment vertical="center"/>
    </xf>
    <xf numFmtId="3" fontId="4" fillId="0" borderId="55" xfId="48" applyNumberFormat="1" applyFont="1" applyFill="1" applyBorder="1" applyAlignment="1">
      <alignment horizontal="right" vertical="center" wrapText="1"/>
    </xf>
    <xf numFmtId="0" fontId="44" fillId="0" borderId="0" xfId="37" applyFont="1" applyAlignment="1">
      <alignment horizontal="left" wrapText="1"/>
    </xf>
    <xf numFmtId="3" fontId="15" fillId="0" borderId="0" xfId="37" applyNumberFormat="1" applyFont="1"/>
    <xf numFmtId="0" fontId="3" fillId="0" borderId="0" xfId="37" applyFont="1"/>
    <xf numFmtId="0" fontId="2" fillId="0" borderId="0" xfId="37" applyFont="1" applyAlignment="1">
      <alignment horizontal="right"/>
    </xf>
    <xf numFmtId="0" fontId="2" fillId="0" borderId="0" xfId="37" applyFont="1" applyAlignment="1">
      <alignment horizontal="right" vertical="top"/>
    </xf>
    <xf numFmtId="0" fontId="45" fillId="0" borderId="0" xfId="37" applyFont="1" applyAlignment="1">
      <alignment wrapText="1"/>
    </xf>
    <xf numFmtId="0" fontId="46" fillId="0" borderId="0" xfId="37" applyFont="1" applyAlignment="1">
      <alignment wrapText="1"/>
    </xf>
    <xf numFmtId="0" fontId="2" fillId="0" borderId="0" xfId="37" applyFont="1"/>
    <xf numFmtId="0" fontId="4" fillId="0" borderId="0" xfId="37" applyFont="1" applyAlignment="1">
      <alignment horizontal="center"/>
    </xf>
    <xf numFmtId="3" fontId="4" fillId="0" borderId="0" xfId="37" applyNumberFormat="1" applyFont="1" applyAlignment="1">
      <alignment horizontal="center"/>
    </xf>
    <xf numFmtId="0" fontId="5" fillId="0" borderId="0" xfId="37" applyFont="1"/>
    <xf numFmtId="3" fontId="5" fillId="0" borderId="0" xfId="37" applyNumberFormat="1" applyFont="1"/>
    <xf numFmtId="3" fontId="3" fillId="0" borderId="0" xfId="37" applyNumberFormat="1" applyFont="1"/>
    <xf numFmtId="0" fontId="3" fillId="0" borderId="0" xfId="37" applyFont="1" applyAlignment="1">
      <alignment wrapText="1"/>
    </xf>
    <xf numFmtId="3" fontId="4" fillId="0" borderId="25" xfId="48" applyNumberFormat="1" applyFont="1" applyBorder="1" applyAlignment="1">
      <alignment horizontal="right" vertical="top" wrapText="1"/>
    </xf>
    <xf numFmtId="3" fontId="3" fillId="0" borderId="25" xfId="48" applyNumberFormat="1" applyFont="1" applyBorder="1" applyAlignment="1">
      <alignment horizontal="right" vertical="top" wrapText="1"/>
    </xf>
    <xf numFmtId="3" fontId="4" fillId="0" borderId="41" xfId="48" applyNumberFormat="1" applyFont="1" applyBorder="1" applyAlignment="1">
      <alignment horizontal="right" vertical="top" wrapText="1"/>
    </xf>
    <xf numFmtId="3" fontId="3" fillId="0" borderId="33" xfId="48" applyNumberFormat="1" applyFont="1" applyBorder="1"/>
    <xf numFmtId="3" fontId="4" fillId="0" borderId="10" xfId="48" applyNumberFormat="1" applyFont="1" applyBorder="1" applyAlignment="1">
      <alignment horizontal="right" vertical="top" wrapText="1"/>
    </xf>
    <xf numFmtId="0" fontId="12" fillId="0" borderId="38" xfId="0" applyFont="1" applyFill="1" applyBorder="1"/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/>
    <xf numFmtId="3" fontId="12" fillId="0" borderId="32" xfId="0" applyNumberFormat="1" applyFont="1" applyFill="1" applyBorder="1"/>
    <xf numFmtId="0" fontId="12" fillId="0" borderId="40" xfId="0" applyFont="1" applyFill="1" applyBorder="1"/>
    <xf numFmtId="0" fontId="12" fillId="0" borderId="28" xfId="0" applyFont="1" applyFill="1" applyBorder="1"/>
    <xf numFmtId="3" fontId="12" fillId="0" borderId="35" xfId="0" applyNumberFormat="1" applyFont="1" applyFill="1" applyBorder="1"/>
    <xf numFmtId="0" fontId="12" fillId="0" borderId="37" xfId="0" applyFont="1" applyFill="1" applyBorder="1"/>
    <xf numFmtId="0" fontId="12" fillId="0" borderId="39" xfId="0" applyFont="1" applyFill="1" applyBorder="1"/>
    <xf numFmtId="0" fontId="12" fillId="0" borderId="44" xfId="0" applyFont="1" applyFill="1" applyBorder="1"/>
    <xf numFmtId="3" fontId="3" fillId="0" borderId="34" xfId="0" applyNumberFormat="1" applyFont="1" applyFill="1" applyBorder="1"/>
    <xf numFmtId="3" fontId="3" fillId="0" borderId="36" xfId="0" applyNumberFormat="1" applyFont="1" applyFill="1" applyBorder="1"/>
    <xf numFmtId="3" fontId="3" fillId="0" borderId="29" xfId="0" applyNumberFormat="1" applyFont="1" applyFill="1" applyBorder="1"/>
    <xf numFmtId="3" fontId="4" fillId="0" borderId="17" xfId="0" applyNumberFormat="1" applyFont="1" applyFill="1" applyBorder="1"/>
    <xf numFmtId="3" fontId="12" fillId="0" borderId="28" xfId="0" applyNumberFormat="1" applyFont="1" applyFill="1" applyBorder="1"/>
    <xf numFmtId="4" fontId="15" fillId="0" borderId="34" xfId="0" applyNumberFormat="1" applyFont="1" applyFill="1" applyBorder="1"/>
    <xf numFmtId="0" fontId="2" fillId="0" borderId="0" xfId="49" applyFont="1" applyFill="1" applyBorder="1" applyAlignment="1"/>
    <xf numFmtId="0" fontId="2" fillId="0" borderId="0" xfId="47" applyFont="1" applyAlignment="1">
      <alignment vertical="top" wrapText="1"/>
    </xf>
    <xf numFmtId="0" fontId="2" fillId="0" borderId="38" xfId="47" applyFont="1" applyFill="1" applyBorder="1" applyAlignment="1">
      <alignment horizontal="justify" wrapText="1"/>
    </xf>
    <xf numFmtId="3" fontId="2" fillId="0" borderId="38" xfId="47" applyNumberFormat="1" applyFont="1" applyFill="1" applyBorder="1" applyAlignment="1">
      <alignment horizontal="right" wrapText="1"/>
    </xf>
    <xf numFmtId="0" fontId="2" fillId="0" borderId="38" xfId="47" applyFont="1" applyFill="1" applyBorder="1" applyAlignment="1">
      <alignment wrapText="1"/>
    </xf>
    <xf numFmtId="0" fontId="2" fillId="26" borderId="40" xfId="47" applyFont="1" applyFill="1" applyBorder="1" applyAlignment="1">
      <alignment wrapText="1"/>
    </xf>
    <xf numFmtId="3" fontId="2" fillId="26" borderId="40" xfId="47" applyNumberFormat="1" applyFont="1" applyFill="1" applyBorder="1" applyAlignment="1">
      <alignment horizontal="right"/>
    </xf>
    <xf numFmtId="0" fontId="3" fillId="0" borderId="60" xfId="47" applyFont="1" applyFill="1" applyBorder="1" applyAlignment="1">
      <alignment horizontal="left" wrapText="1" indent="3"/>
    </xf>
    <xf numFmtId="3" fontId="3" fillId="0" borderId="60" xfId="47" applyNumberFormat="1" applyFont="1" applyFill="1" applyBorder="1" applyAlignment="1">
      <alignment horizontal="right"/>
    </xf>
    <xf numFmtId="3" fontId="3" fillId="0" borderId="60" xfId="47" applyNumberFormat="1" applyFont="1" applyFill="1" applyBorder="1"/>
    <xf numFmtId="0" fontId="3" fillId="0" borderId="60" xfId="47" applyFont="1" applyFill="1" applyBorder="1"/>
    <xf numFmtId="0" fontId="3" fillId="0" borderId="0" xfId="47" applyFont="1" applyFill="1" applyAlignment="1">
      <alignment horizontal="left" indent="3"/>
    </xf>
    <xf numFmtId="3" fontId="3" fillId="0" borderId="60" xfId="47" applyNumberFormat="1" applyFont="1" applyFill="1" applyBorder="1" applyAlignment="1">
      <alignment horizontal="left" indent="3"/>
    </xf>
    <xf numFmtId="0" fontId="3" fillId="0" borderId="60" xfId="47" applyFont="1" applyFill="1" applyBorder="1" applyAlignment="1">
      <alignment horizontal="right"/>
    </xf>
    <xf numFmtId="0" fontId="5" fillId="0" borderId="38" xfId="47" applyFont="1" applyBorder="1" applyAlignment="1">
      <alignment horizontal="left" wrapText="1" indent="3"/>
    </xf>
    <xf numFmtId="3" fontId="5" fillId="0" borderId="38" xfId="47" applyNumberFormat="1" applyFont="1" applyFill="1" applyBorder="1"/>
    <xf numFmtId="0" fontId="3" fillId="0" borderId="40" xfId="47" applyFont="1" applyFill="1" applyBorder="1" applyAlignment="1">
      <alignment horizontal="left" wrapText="1" indent="3"/>
    </xf>
    <xf numFmtId="3" fontId="3" fillId="0" borderId="40" xfId="47" applyNumberFormat="1" applyFont="1" applyFill="1" applyBorder="1"/>
    <xf numFmtId="0" fontId="3" fillId="0" borderId="58" xfId="47" applyFont="1" applyFill="1" applyBorder="1" applyAlignment="1">
      <alignment horizontal="left" wrapText="1" indent="3"/>
    </xf>
    <xf numFmtId="3" fontId="3" fillId="0" borderId="58" xfId="47" applyNumberFormat="1" applyFont="1" applyFill="1" applyBorder="1"/>
    <xf numFmtId="3" fontId="3" fillId="0" borderId="38" xfId="47" applyNumberFormat="1" applyFont="1" applyFill="1" applyBorder="1"/>
    <xf numFmtId="0" fontId="4" fillId="0" borderId="38" xfId="47" applyFont="1" applyBorder="1" applyAlignment="1">
      <alignment wrapText="1"/>
    </xf>
    <xf numFmtId="3" fontId="4" fillId="0" borderId="38" xfId="47" applyNumberFormat="1" applyFont="1" applyFill="1" applyBorder="1"/>
    <xf numFmtId="3" fontId="4" fillId="0" borderId="0" xfId="47" applyNumberFormat="1" applyFont="1" applyFill="1"/>
    <xf numFmtId="0" fontId="3" fillId="0" borderId="60" xfId="47" applyFont="1" applyFill="1" applyBorder="1" applyAlignment="1">
      <alignment horizontal="justify" wrapText="1"/>
    </xf>
    <xf numFmtId="0" fontId="13" fillId="0" borderId="0" xfId="38" applyFont="1" applyAlignment="1">
      <alignment horizontal="center"/>
    </xf>
    <xf numFmtId="0" fontId="2" fillId="0" borderId="0" xfId="45" applyFont="1" applyFill="1" applyBorder="1" applyAlignment="1">
      <alignment horizontal="left"/>
    </xf>
    <xf numFmtId="0" fontId="14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46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0" fillId="0" borderId="0" xfId="47" applyFont="1" applyFill="1" applyBorder="1" applyAlignment="1">
      <alignment horizontal="center"/>
    </xf>
    <xf numFmtId="0" fontId="41" fillId="0" borderId="15" xfId="47" applyFont="1" applyFill="1" applyBorder="1" applyAlignment="1">
      <alignment horizontal="center"/>
    </xf>
    <xf numFmtId="0" fontId="2" fillId="0" borderId="0" xfId="47" applyFont="1" applyAlignment="1">
      <alignment horizontal="center"/>
    </xf>
    <xf numFmtId="0" fontId="4" fillId="0" borderId="54" xfId="48" applyFont="1" applyFill="1" applyBorder="1" applyAlignment="1">
      <alignment horizontal="left" vertical="center" wrapText="1"/>
    </xf>
    <xf numFmtId="0" fontId="4" fillId="0" borderId="55" xfId="48" applyFont="1" applyFill="1" applyBorder="1" applyAlignment="1">
      <alignment horizontal="left" vertical="center" wrapText="1"/>
    </xf>
    <xf numFmtId="0" fontId="42" fillId="0" borderId="0" xfId="47" applyFont="1" applyFill="1" applyAlignment="1">
      <alignment horizontal="center"/>
    </xf>
    <xf numFmtId="0" fontId="43" fillId="0" borderId="0" xfId="47" applyFont="1" applyFill="1" applyAlignment="1">
      <alignment horizontal="center"/>
    </xf>
    <xf numFmtId="0" fontId="4" fillId="0" borderId="57" xfId="48" applyFont="1" applyFill="1" applyBorder="1" applyAlignment="1">
      <alignment horizontal="left" vertical="center" wrapText="1"/>
    </xf>
    <xf numFmtId="0" fontId="4" fillId="0" borderId="58" xfId="48" applyFont="1" applyFill="1" applyBorder="1" applyAlignment="1">
      <alignment horizontal="left" vertical="center" wrapText="1"/>
    </xf>
    <xf numFmtId="0" fontId="4" fillId="0" borderId="59" xfId="48" applyFont="1" applyFill="1" applyBorder="1" applyAlignment="1">
      <alignment horizontal="left" vertical="center" wrapText="1"/>
    </xf>
    <xf numFmtId="0" fontId="4" fillId="0" borderId="39" xfId="48" applyFont="1" applyFill="1" applyBorder="1" applyAlignment="1">
      <alignment horizontal="left" vertical="center" wrapText="1"/>
    </xf>
    <xf numFmtId="0" fontId="4" fillId="0" borderId="52" xfId="48" applyFont="1" applyFill="1" applyBorder="1" applyAlignment="1">
      <alignment horizontal="left" vertical="center" wrapText="1"/>
    </xf>
    <xf numFmtId="0" fontId="4" fillId="0" borderId="32" xfId="48" applyFont="1" applyFill="1" applyBorder="1" applyAlignment="1">
      <alignment horizontal="left" vertical="center" wrapText="1"/>
    </xf>
    <xf numFmtId="0" fontId="44" fillId="0" borderId="0" xfId="37" applyFont="1" applyAlignment="1">
      <alignment horizontal="center" wrapText="1"/>
    </xf>
    <xf numFmtId="0" fontId="1" fillId="0" borderId="0" xfId="37" applyAlignment="1">
      <alignment horizontal="center" wrapText="1"/>
    </xf>
    <xf numFmtId="0" fontId="14" fillId="0" borderId="0" xfId="37" applyFont="1" applyAlignment="1">
      <alignment horizontal="center" wrapText="1"/>
    </xf>
    <xf numFmtId="0" fontId="45" fillId="0" borderId="0" xfId="37" applyFont="1" applyAlignment="1">
      <alignment horizontal="center" wrapText="1"/>
    </xf>
    <xf numFmtId="0" fontId="45" fillId="0" borderId="0" xfId="37" applyFont="1" applyAlignment="1">
      <alignment wrapText="1"/>
    </xf>
    <xf numFmtId="0" fontId="46" fillId="0" borderId="0" xfId="37" applyFont="1" applyAlignment="1">
      <alignment wrapText="1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 3" xfId="47"/>
    <cellStyle name="Normál_2013. költségvetés mell" xfId="46"/>
    <cellStyle name="Normál_2013. ktsgv mell III. név egységes Bozsok" xfId="38"/>
    <cellStyle name="Normál_20150413.1" xfId="48"/>
    <cellStyle name="Normál_melléklet összesen_2012. koncepció kiegészítő táblázatok" xfId="39"/>
    <cellStyle name="Normál_R_2MELL" xfId="45"/>
    <cellStyle name="Normál_R_2MELL 2" xfId="4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  <colors>
    <mruColors>
      <color rgb="FFFF99CC"/>
      <color rgb="FFCCFFCC"/>
      <color rgb="FF99FFCC"/>
      <color rgb="FF99FF99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D20" sqref="D20"/>
    </sheetView>
  </sheetViews>
  <sheetFormatPr defaultColWidth="9.109375" defaultRowHeight="13.2" x14ac:dyDescent="0.25"/>
  <cols>
    <col min="1" max="1" width="12" style="35" customWidth="1"/>
    <col min="2" max="2" width="12.33203125" style="35" customWidth="1"/>
    <col min="3" max="3" width="6" style="36" customWidth="1"/>
    <col min="4" max="4" width="37.109375" style="36" customWidth="1"/>
    <col min="5" max="16384" width="9.109375" style="36"/>
  </cols>
  <sheetData>
    <row r="1" spans="1:8" ht="18.75" customHeight="1" x14ac:dyDescent="0.25"/>
    <row r="2" spans="1:8" ht="15.6" x14ac:dyDescent="0.3">
      <c r="A2" s="335" t="s">
        <v>31</v>
      </c>
      <c r="B2" s="335"/>
      <c r="C2" s="335"/>
      <c r="D2" s="335"/>
      <c r="E2" s="335"/>
      <c r="F2" s="335"/>
      <c r="G2" s="37"/>
      <c r="H2" s="37"/>
    </row>
    <row r="3" spans="1:8" x14ac:dyDescent="0.25">
      <c r="A3" s="38"/>
      <c r="B3" s="38"/>
      <c r="C3" s="39"/>
      <c r="D3" s="39"/>
      <c r="E3" s="39"/>
      <c r="F3" s="39"/>
    </row>
    <row r="4" spans="1:8" ht="27.75" customHeight="1" x14ac:dyDescent="0.25">
      <c r="A4" s="38"/>
      <c r="B4" s="38"/>
      <c r="C4" s="39"/>
      <c r="D4" s="39"/>
      <c r="E4" s="39"/>
      <c r="F4" s="39"/>
    </row>
    <row r="5" spans="1:8" x14ac:dyDescent="0.25">
      <c r="A5" s="40" t="s">
        <v>32</v>
      </c>
      <c r="B5" s="40"/>
      <c r="C5" s="39"/>
      <c r="D5" s="39"/>
      <c r="E5" s="39"/>
      <c r="F5" s="39"/>
    </row>
    <row r="6" spans="1:8" x14ac:dyDescent="0.25">
      <c r="A6" s="40"/>
      <c r="B6" s="40" t="s">
        <v>33</v>
      </c>
      <c r="C6" s="39"/>
      <c r="D6" s="39"/>
      <c r="E6" s="39"/>
      <c r="F6" s="39"/>
    </row>
    <row r="7" spans="1:8" ht="25.5" customHeight="1" x14ac:dyDescent="0.25">
      <c r="A7" s="40" t="s">
        <v>5</v>
      </c>
      <c r="B7" s="40"/>
      <c r="C7" s="41"/>
      <c r="D7" s="42" t="s">
        <v>34</v>
      </c>
      <c r="E7" s="39"/>
      <c r="F7" s="39"/>
    </row>
    <row r="8" spans="1:8" ht="25.5" customHeight="1" x14ac:dyDescent="0.25">
      <c r="A8" s="40"/>
      <c r="B8" s="40"/>
      <c r="C8" s="41"/>
      <c r="D8" s="42"/>
      <c r="E8" s="39"/>
      <c r="F8" s="39"/>
    </row>
    <row r="9" spans="1:8" ht="25.5" customHeight="1" x14ac:dyDescent="0.25">
      <c r="A9" s="40"/>
      <c r="B9" s="40"/>
      <c r="C9" s="41"/>
      <c r="D9" s="43"/>
      <c r="E9" s="39"/>
      <c r="F9" s="39"/>
    </row>
    <row r="10" spans="1:8" ht="25.5" customHeight="1" x14ac:dyDescent="0.25">
      <c r="A10" s="40"/>
      <c r="B10" s="40"/>
      <c r="C10" s="41"/>
      <c r="D10" s="43"/>
      <c r="E10" s="39"/>
      <c r="F10" s="39"/>
    </row>
    <row r="11" spans="1:8" ht="25.5" customHeight="1" x14ac:dyDescent="0.25">
      <c r="A11" s="40"/>
      <c r="B11" s="40"/>
      <c r="C11" s="41"/>
      <c r="D11" s="43"/>
      <c r="E11" s="39"/>
      <c r="F11" s="39"/>
    </row>
    <row r="12" spans="1:8" x14ac:dyDescent="0.25">
      <c r="A12" s="38"/>
      <c r="B12" s="38"/>
      <c r="C12" s="39"/>
      <c r="D12" s="39"/>
      <c r="E12" s="39"/>
      <c r="F12" s="39"/>
    </row>
    <row r="13" spans="1:8" x14ac:dyDescent="0.25">
      <c r="A13" s="38"/>
      <c r="B13" s="38"/>
      <c r="C13" s="39"/>
      <c r="D13" s="39"/>
      <c r="E13" s="39"/>
      <c r="F13" s="39"/>
    </row>
    <row r="14" spans="1:8" x14ac:dyDescent="0.25">
      <c r="A14" s="38"/>
      <c r="B14" s="38"/>
      <c r="C14" s="39"/>
      <c r="D14" s="39"/>
      <c r="E14" s="39"/>
      <c r="F14" s="39"/>
    </row>
    <row r="15" spans="1:8" x14ac:dyDescent="0.25">
      <c r="A15" s="38"/>
      <c r="B15" s="38"/>
      <c r="C15" s="39"/>
      <c r="D15" s="39"/>
      <c r="E15" s="39"/>
      <c r="F15" s="39"/>
    </row>
    <row r="16" spans="1:8" x14ac:dyDescent="0.25">
      <c r="A16" s="38"/>
      <c r="B16" s="38"/>
      <c r="C16" s="39"/>
      <c r="D16" s="39"/>
      <c r="E16" s="39"/>
      <c r="F16" s="39"/>
    </row>
    <row r="17" spans="1:6" x14ac:dyDescent="0.25">
      <c r="A17" s="38"/>
      <c r="B17" s="38"/>
      <c r="C17" s="39"/>
      <c r="D17" s="39"/>
      <c r="E17" s="39"/>
      <c r="F17" s="39"/>
    </row>
    <row r="18" spans="1:6" x14ac:dyDescent="0.25">
      <c r="A18" s="38"/>
      <c r="B18" s="38"/>
      <c r="C18" s="39"/>
      <c r="D18" s="39"/>
      <c r="E18" s="39"/>
      <c r="F18" s="39"/>
    </row>
    <row r="19" spans="1:6" x14ac:dyDescent="0.25">
      <c r="A19" s="38"/>
      <c r="B19" s="38"/>
      <c r="C19" s="39"/>
      <c r="D19" s="39"/>
      <c r="E19" s="39"/>
      <c r="F19" s="39"/>
    </row>
    <row r="20" spans="1:6" x14ac:dyDescent="0.25">
      <c r="A20" s="38"/>
      <c r="B20" s="38"/>
      <c r="C20" s="39"/>
      <c r="D20" s="39"/>
      <c r="E20" s="39"/>
      <c r="F20" s="39"/>
    </row>
    <row r="21" spans="1:6" x14ac:dyDescent="0.25">
      <c r="A21" s="38"/>
      <c r="B21" s="38"/>
      <c r="C21" s="39"/>
      <c r="D21" s="39"/>
      <c r="E21" s="39"/>
      <c r="F21" s="39"/>
    </row>
    <row r="22" spans="1:6" x14ac:dyDescent="0.25">
      <c r="A22" s="38"/>
      <c r="B22" s="38"/>
      <c r="C22" s="39"/>
      <c r="D22" s="39"/>
      <c r="E22" s="39"/>
      <c r="F22" s="39"/>
    </row>
    <row r="23" spans="1:6" x14ac:dyDescent="0.25">
      <c r="A23" s="38"/>
      <c r="B23" s="38"/>
      <c r="C23" s="39"/>
      <c r="D23" s="39"/>
      <c r="E23" s="39"/>
      <c r="F23" s="39"/>
    </row>
    <row r="24" spans="1:6" x14ac:dyDescent="0.25">
      <c r="A24" s="38"/>
      <c r="B24" s="38"/>
      <c r="C24" s="39"/>
      <c r="D24" s="39"/>
      <c r="E24" s="39"/>
      <c r="F24" s="39"/>
    </row>
    <row r="25" spans="1:6" x14ac:dyDescent="0.25">
      <c r="A25" s="38"/>
      <c r="B25" s="38"/>
      <c r="C25" s="39"/>
      <c r="D25" s="39"/>
      <c r="E25" s="39"/>
      <c r="F25" s="39"/>
    </row>
    <row r="26" spans="1:6" x14ac:dyDescent="0.25">
      <c r="A26" s="38"/>
      <c r="B26" s="38"/>
      <c r="C26" s="39"/>
      <c r="D26" s="39"/>
      <c r="E26" s="39"/>
      <c r="F26" s="39"/>
    </row>
    <row r="27" spans="1:6" x14ac:dyDescent="0.25">
      <c r="A27" s="38"/>
      <c r="B27" s="38"/>
      <c r="C27" s="39"/>
      <c r="D27" s="39"/>
      <c r="E27" s="39"/>
      <c r="F27" s="39"/>
    </row>
    <row r="28" spans="1:6" x14ac:dyDescent="0.25">
      <c r="A28" s="38"/>
      <c r="B28" s="38"/>
      <c r="C28" s="39"/>
      <c r="D28" s="39"/>
      <c r="E28" s="39"/>
      <c r="F28" s="39"/>
    </row>
    <row r="29" spans="1:6" x14ac:dyDescent="0.25">
      <c r="A29" s="38"/>
      <c r="B29" s="38"/>
      <c r="C29" s="39"/>
      <c r="D29" s="39"/>
      <c r="E29" s="39"/>
      <c r="F29" s="39"/>
    </row>
    <row r="30" spans="1:6" x14ac:dyDescent="0.25">
      <c r="A30" s="38"/>
      <c r="B30" s="38"/>
      <c r="C30" s="39"/>
      <c r="D30" s="39"/>
      <c r="E30" s="39"/>
      <c r="F30" s="39"/>
    </row>
    <row r="31" spans="1:6" x14ac:dyDescent="0.25">
      <c r="A31" s="38"/>
      <c r="B31" s="38"/>
      <c r="C31" s="39"/>
      <c r="D31" s="39"/>
      <c r="E31" s="39"/>
      <c r="F31" s="39"/>
    </row>
    <row r="32" spans="1:6" x14ac:dyDescent="0.25">
      <c r="A32" s="38"/>
      <c r="B32" s="38"/>
      <c r="C32" s="39"/>
      <c r="D32" s="39"/>
      <c r="E32" s="39"/>
      <c r="F32" s="39"/>
    </row>
    <row r="33" spans="1:6" x14ac:dyDescent="0.25">
      <c r="A33" s="38"/>
      <c r="B33" s="38"/>
      <c r="C33" s="39"/>
      <c r="D33" s="39"/>
      <c r="E33" s="39"/>
      <c r="F33" s="39"/>
    </row>
    <row r="34" spans="1:6" x14ac:dyDescent="0.25">
      <c r="A34" s="38"/>
      <c r="B34" s="38"/>
      <c r="C34" s="39"/>
      <c r="D34" s="39"/>
      <c r="E34" s="39"/>
      <c r="F34" s="39"/>
    </row>
    <row r="35" spans="1:6" x14ac:dyDescent="0.25">
      <c r="A35" s="38"/>
      <c r="B35" s="38"/>
      <c r="C35" s="39"/>
      <c r="D35" s="39"/>
      <c r="E35" s="39"/>
      <c r="F35" s="39"/>
    </row>
    <row r="36" spans="1:6" x14ac:dyDescent="0.25">
      <c r="A36" s="38"/>
      <c r="B36" s="38"/>
      <c r="C36" s="39"/>
      <c r="D36" s="39"/>
      <c r="E36" s="39"/>
      <c r="F36" s="39"/>
    </row>
    <row r="37" spans="1:6" x14ac:dyDescent="0.25">
      <c r="A37" s="38"/>
      <c r="B37" s="38"/>
      <c r="C37" s="39"/>
      <c r="D37" s="39"/>
      <c r="E37" s="39"/>
      <c r="F37" s="39"/>
    </row>
    <row r="38" spans="1:6" x14ac:dyDescent="0.25">
      <c r="A38" s="38"/>
      <c r="B38" s="38"/>
      <c r="C38" s="39"/>
      <c r="D38" s="39"/>
      <c r="E38" s="39"/>
      <c r="F38" s="39"/>
    </row>
    <row r="39" spans="1:6" x14ac:dyDescent="0.25">
      <c r="A39" s="38"/>
      <c r="B39" s="38"/>
      <c r="C39" s="39"/>
      <c r="D39" s="39"/>
      <c r="E39" s="39"/>
      <c r="F39" s="39"/>
    </row>
    <row r="40" spans="1:6" x14ac:dyDescent="0.25">
      <c r="A40" s="38"/>
      <c r="B40" s="38"/>
      <c r="C40" s="39"/>
      <c r="D40" s="39"/>
      <c r="E40" s="39"/>
      <c r="F40" s="39"/>
    </row>
    <row r="41" spans="1:6" x14ac:dyDescent="0.25">
      <c r="A41" s="38"/>
      <c r="B41" s="38"/>
      <c r="C41" s="39"/>
      <c r="D41" s="39"/>
      <c r="E41" s="39"/>
      <c r="F41" s="39"/>
    </row>
    <row r="42" spans="1:6" x14ac:dyDescent="0.25">
      <c r="A42" s="38"/>
      <c r="B42" s="38"/>
      <c r="C42" s="39"/>
      <c r="D42" s="39"/>
      <c r="E42" s="39"/>
      <c r="F42" s="39"/>
    </row>
    <row r="43" spans="1:6" x14ac:dyDescent="0.25">
      <c r="A43" s="38"/>
      <c r="B43" s="38"/>
      <c r="C43" s="39"/>
      <c r="D43" s="39"/>
      <c r="E43" s="39"/>
      <c r="F43" s="39"/>
    </row>
    <row r="44" spans="1:6" x14ac:dyDescent="0.25">
      <c r="A44" s="38"/>
      <c r="B44" s="38"/>
      <c r="C44" s="39"/>
      <c r="D44" s="39"/>
      <c r="E44" s="39"/>
      <c r="F44" s="39"/>
    </row>
    <row r="45" spans="1:6" x14ac:dyDescent="0.25">
      <c r="A45" s="38"/>
      <c r="B45" s="38"/>
      <c r="C45" s="39"/>
      <c r="D45" s="39"/>
      <c r="E45" s="39"/>
      <c r="F45" s="39"/>
    </row>
    <row r="46" spans="1:6" x14ac:dyDescent="0.25">
      <c r="A46" s="38"/>
      <c r="B46" s="38"/>
      <c r="C46" s="39"/>
      <c r="D46" s="39"/>
      <c r="E46" s="39"/>
      <c r="F46" s="39"/>
    </row>
    <row r="47" spans="1:6" x14ac:dyDescent="0.25">
      <c r="A47" s="38"/>
      <c r="B47" s="38"/>
      <c r="C47" s="39"/>
      <c r="D47" s="39"/>
      <c r="E47" s="39"/>
      <c r="F47" s="39"/>
    </row>
    <row r="48" spans="1:6" x14ac:dyDescent="0.25">
      <c r="A48" s="38"/>
      <c r="B48" s="38"/>
      <c r="C48" s="39"/>
      <c r="D48" s="39"/>
      <c r="E48" s="39"/>
      <c r="F48" s="39"/>
    </row>
    <row r="49" spans="1:6" x14ac:dyDescent="0.25">
      <c r="A49" s="38"/>
      <c r="B49" s="38"/>
      <c r="C49" s="39"/>
      <c r="D49" s="39"/>
      <c r="E49" s="39"/>
      <c r="F49" s="39"/>
    </row>
    <row r="50" spans="1:6" x14ac:dyDescent="0.25">
      <c r="A50" s="38"/>
      <c r="B50" s="38"/>
      <c r="C50" s="39"/>
      <c r="D50" s="39"/>
      <c r="E50" s="39"/>
      <c r="F50" s="39"/>
    </row>
    <row r="51" spans="1:6" x14ac:dyDescent="0.25">
      <c r="A51" s="38"/>
      <c r="B51" s="38"/>
      <c r="C51" s="39"/>
      <c r="D51" s="39"/>
      <c r="E51" s="39"/>
      <c r="F51" s="39"/>
    </row>
    <row r="52" spans="1:6" x14ac:dyDescent="0.25">
      <c r="A52" s="38"/>
      <c r="B52" s="38"/>
      <c r="C52" s="39"/>
      <c r="D52" s="39"/>
      <c r="E52" s="39"/>
      <c r="F52" s="39"/>
    </row>
    <row r="53" spans="1:6" x14ac:dyDescent="0.25">
      <c r="A53" s="38"/>
      <c r="B53" s="38"/>
      <c r="C53" s="39"/>
      <c r="D53" s="39"/>
      <c r="E53" s="39"/>
      <c r="F53" s="39"/>
    </row>
    <row r="54" spans="1:6" x14ac:dyDescent="0.25">
      <c r="A54" s="38"/>
      <c r="B54" s="38"/>
      <c r="C54" s="39"/>
      <c r="D54" s="39"/>
      <c r="E54" s="39"/>
      <c r="F54" s="39"/>
    </row>
    <row r="55" spans="1:6" x14ac:dyDescent="0.25">
      <c r="A55" s="38"/>
      <c r="B55" s="38"/>
      <c r="C55" s="39"/>
      <c r="D55" s="39"/>
      <c r="E55" s="39"/>
      <c r="F55" s="39"/>
    </row>
    <row r="56" spans="1:6" x14ac:dyDescent="0.25">
      <c r="A56" s="38"/>
      <c r="B56" s="38"/>
      <c r="C56" s="39"/>
      <c r="D56" s="39"/>
      <c r="E56" s="39"/>
      <c r="F56" s="39"/>
    </row>
    <row r="57" spans="1:6" x14ac:dyDescent="0.25">
      <c r="A57" s="38"/>
      <c r="B57" s="38"/>
      <c r="C57" s="39"/>
      <c r="D57" s="39"/>
      <c r="E57" s="39"/>
      <c r="F57" s="39"/>
    </row>
    <row r="58" spans="1:6" x14ac:dyDescent="0.25">
      <c r="A58" s="38"/>
      <c r="B58" s="38"/>
      <c r="C58" s="39"/>
      <c r="D58" s="39"/>
      <c r="E58" s="39"/>
      <c r="F58" s="39"/>
    </row>
    <row r="59" spans="1:6" x14ac:dyDescent="0.25">
      <c r="A59" s="38"/>
      <c r="B59" s="38"/>
      <c r="C59" s="39"/>
      <c r="D59" s="39"/>
      <c r="E59" s="39"/>
      <c r="F59" s="39"/>
    </row>
    <row r="60" spans="1:6" x14ac:dyDescent="0.25">
      <c r="A60" s="38"/>
      <c r="B60" s="38"/>
      <c r="C60" s="39"/>
      <c r="D60" s="39"/>
      <c r="E60" s="39"/>
      <c r="F60" s="39"/>
    </row>
    <row r="61" spans="1:6" x14ac:dyDescent="0.25">
      <c r="A61" s="38"/>
      <c r="B61" s="38"/>
      <c r="C61" s="39"/>
      <c r="D61" s="39"/>
      <c r="E61" s="39"/>
      <c r="F61" s="39"/>
    </row>
    <row r="62" spans="1:6" x14ac:dyDescent="0.25">
      <c r="A62" s="38"/>
      <c r="B62" s="38"/>
      <c r="C62" s="39"/>
      <c r="D62" s="39"/>
      <c r="E62" s="39"/>
      <c r="F62" s="39"/>
    </row>
    <row r="63" spans="1:6" x14ac:dyDescent="0.25">
      <c r="A63" s="38"/>
      <c r="B63" s="38"/>
      <c r="C63" s="39"/>
      <c r="D63" s="39"/>
      <c r="E63" s="39"/>
      <c r="F63" s="39"/>
    </row>
    <row r="64" spans="1:6" x14ac:dyDescent="0.25">
      <c r="A64" s="38"/>
      <c r="B64" s="38"/>
      <c r="C64" s="39"/>
      <c r="D64" s="39"/>
      <c r="E64" s="39"/>
      <c r="F64" s="39"/>
    </row>
    <row r="65" spans="1:6" x14ac:dyDescent="0.25">
      <c r="A65" s="38"/>
      <c r="B65" s="38"/>
      <c r="C65" s="39"/>
      <c r="D65" s="39"/>
      <c r="E65" s="39"/>
      <c r="F65" s="39"/>
    </row>
    <row r="66" spans="1:6" x14ac:dyDescent="0.25">
      <c r="A66" s="38"/>
      <c r="B66" s="38"/>
      <c r="C66" s="39"/>
      <c r="D66" s="39"/>
      <c r="E66" s="39"/>
      <c r="F66" s="39"/>
    </row>
    <row r="67" spans="1:6" x14ac:dyDescent="0.25">
      <c r="A67" s="38"/>
      <c r="B67" s="38"/>
      <c r="C67" s="39"/>
      <c r="D67" s="39"/>
      <c r="E67" s="39"/>
      <c r="F67" s="39"/>
    </row>
    <row r="68" spans="1:6" x14ac:dyDescent="0.25">
      <c r="A68" s="38"/>
      <c r="B68" s="38"/>
      <c r="C68" s="39"/>
      <c r="D68" s="39"/>
      <c r="E68" s="39"/>
      <c r="F68" s="39"/>
    </row>
    <row r="69" spans="1:6" x14ac:dyDescent="0.25">
      <c r="A69" s="38"/>
      <c r="B69" s="38"/>
      <c r="C69" s="39"/>
      <c r="D69" s="39"/>
      <c r="E69" s="39"/>
      <c r="F69" s="39"/>
    </row>
    <row r="70" spans="1:6" x14ac:dyDescent="0.25">
      <c r="A70" s="38"/>
      <c r="B70" s="38"/>
      <c r="C70" s="39"/>
      <c r="D70" s="39"/>
      <c r="E70" s="39"/>
      <c r="F70" s="39"/>
    </row>
    <row r="71" spans="1:6" x14ac:dyDescent="0.25">
      <c r="A71" s="38"/>
      <c r="B71" s="38"/>
      <c r="C71" s="39"/>
      <c r="D71" s="39"/>
      <c r="E71" s="39"/>
      <c r="F71" s="39"/>
    </row>
    <row r="72" spans="1:6" x14ac:dyDescent="0.25">
      <c r="A72" s="38"/>
      <c r="B72" s="38"/>
      <c r="C72" s="39"/>
      <c r="D72" s="39"/>
      <c r="E72" s="39"/>
      <c r="F72" s="39"/>
    </row>
  </sheetData>
  <mergeCells count="1">
    <mergeCell ref="A2:F2"/>
  </mergeCells>
  <phoneticPr fontId="16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SheetLayoutView="100" workbookViewId="0">
      <selection sqref="A1:G1"/>
    </sheetView>
  </sheetViews>
  <sheetFormatPr defaultColWidth="9.109375" defaultRowHeight="15.6" x14ac:dyDescent="0.3"/>
  <cols>
    <col min="1" max="1" width="56" style="47" customWidth="1"/>
    <col min="2" max="2" width="9" style="47" hidden="1" customWidth="1"/>
    <col min="3" max="3" width="9.5546875" style="47" hidden="1" customWidth="1"/>
    <col min="4" max="4" width="2" style="47" hidden="1" customWidth="1"/>
    <col min="5" max="5" width="11.5546875" style="47" customWidth="1"/>
    <col min="6" max="6" width="12.109375" style="47" customWidth="1"/>
    <col min="7" max="7" width="10.88671875" style="47" customWidth="1"/>
    <col min="8" max="8" width="9.44140625" style="47" customWidth="1"/>
    <col min="9" max="16384" width="9.109375" style="47"/>
  </cols>
  <sheetData>
    <row r="1" spans="1:8" x14ac:dyDescent="0.3">
      <c r="A1" s="336" t="s">
        <v>324</v>
      </c>
      <c r="B1" s="336"/>
      <c r="C1" s="336"/>
      <c r="D1" s="336"/>
      <c r="E1" s="336"/>
      <c r="F1" s="336"/>
      <c r="G1" s="336"/>
    </row>
    <row r="2" spans="1:8" x14ac:dyDescent="0.3">
      <c r="A2" s="339" t="s">
        <v>30</v>
      </c>
      <c r="B2" s="339"/>
      <c r="C2" s="339"/>
      <c r="D2" s="339"/>
      <c r="E2" s="339"/>
      <c r="F2" s="339"/>
      <c r="G2" s="339"/>
    </row>
    <row r="3" spans="1:8" x14ac:dyDescent="0.3">
      <c r="A3" s="339" t="s">
        <v>137</v>
      </c>
      <c r="B3" s="339"/>
      <c r="C3" s="339"/>
      <c r="D3" s="339"/>
      <c r="E3" s="339"/>
      <c r="F3" s="339"/>
      <c r="G3" s="339"/>
    </row>
    <row r="4" spans="1:8" s="29" customFormat="1" ht="21" customHeight="1" thickBot="1" x14ac:dyDescent="0.3">
      <c r="A4" s="337" t="s">
        <v>23</v>
      </c>
      <c r="B4" s="337"/>
      <c r="C4" s="337"/>
      <c r="D4" s="337"/>
      <c r="E4" s="338"/>
      <c r="F4" s="161"/>
    </row>
    <row r="5" spans="1:8" s="29" customFormat="1" ht="42" customHeight="1" thickBot="1" x14ac:dyDescent="0.3">
      <c r="A5" s="48" t="s">
        <v>24</v>
      </c>
      <c r="B5" s="49" t="s">
        <v>39</v>
      </c>
      <c r="C5" s="49" t="s">
        <v>40</v>
      </c>
      <c r="D5" s="50" t="s">
        <v>41</v>
      </c>
      <c r="E5" s="162" t="s">
        <v>42</v>
      </c>
      <c r="F5" s="162" t="s">
        <v>158</v>
      </c>
      <c r="G5" s="165" t="s">
        <v>159</v>
      </c>
      <c r="H5" s="166" t="s">
        <v>143</v>
      </c>
    </row>
    <row r="6" spans="1:8" s="29" customFormat="1" ht="13.2" x14ac:dyDescent="0.25">
      <c r="A6" s="51" t="s">
        <v>43</v>
      </c>
      <c r="B6" s="52"/>
      <c r="C6" s="53"/>
      <c r="D6" s="53"/>
      <c r="E6" s="54">
        <f>E7+E8</f>
        <v>14136</v>
      </c>
      <c r="F6" s="54">
        <f>F7+F8</f>
        <v>16774</v>
      </c>
      <c r="G6" s="54">
        <f>G7+G8</f>
        <v>16378</v>
      </c>
      <c r="H6" s="168">
        <f>ROUND(G6/F6*100,2)</f>
        <v>97.64</v>
      </c>
    </row>
    <row r="7" spans="1:8" s="29" customFormat="1" ht="13.2" x14ac:dyDescent="0.25">
      <c r="A7" s="55" t="s">
        <v>44</v>
      </c>
      <c r="B7" s="56"/>
      <c r="C7" s="57"/>
      <c r="D7" s="57"/>
      <c r="E7" s="58">
        <v>11716</v>
      </c>
      <c r="F7" s="58">
        <v>11855</v>
      </c>
      <c r="G7" s="169">
        <v>11856</v>
      </c>
      <c r="H7" s="170">
        <f t="shared" ref="H7:H26" si="0">ROUND(G7/F7*100,2)</f>
        <v>100.01</v>
      </c>
    </row>
    <row r="8" spans="1:8" s="29" customFormat="1" ht="13.2" x14ac:dyDescent="0.25">
      <c r="A8" s="55" t="s">
        <v>45</v>
      </c>
      <c r="B8" s="56"/>
      <c r="C8" s="57"/>
      <c r="D8" s="57"/>
      <c r="E8" s="58">
        <f>844+776+800</f>
        <v>2420</v>
      </c>
      <c r="F8" s="58">
        <v>4919</v>
      </c>
      <c r="G8" s="169">
        <v>4522</v>
      </c>
      <c r="H8" s="170">
        <f t="shared" si="0"/>
        <v>91.93</v>
      </c>
    </row>
    <row r="9" spans="1:8" s="29" customFormat="1" ht="13.2" x14ac:dyDescent="0.25">
      <c r="A9" s="59" t="s">
        <v>46</v>
      </c>
      <c r="B9" s="60"/>
      <c r="C9" s="61"/>
      <c r="D9" s="61"/>
      <c r="E9" s="30">
        <v>9350</v>
      </c>
      <c r="F9" s="30">
        <v>10787</v>
      </c>
      <c r="G9" s="171">
        <v>11338</v>
      </c>
      <c r="H9" s="170">
        <f t="shared" si="0"/>
        <v>105.11</v>
      </c>
    </row>
    <row r="10" spans="1:8" s="29" customFormat="1" ht="13.2" x14ac:dyDescent="0.25">
      <c r="A10" s="59" t="s">
        <v>47</v>
      </c>
      <c r="B10" s="60"/>
      <c r="C10" s="61"/>
      <c r="D10" s="61"/>
      <c r="E10" s="30">
        <f>90+20+50</f>
        <v>160</v>
      </c>
      <c r="F10" s="30">
        <v>366</v>
      </c>
      <c r="G10" s="171">
        <v>573</v>
      </c>
      <c r="H10" s="170">
        <f t="shared" si="0"/>
        <v>156.56</v>
      </c>
    </row>
    <row r="11" spans="1:8" s="29" customFormat="1" ht="13.8" thickBot="1" x14ac:dyDescent="0.3">
      <c r="A11" s="62" t="s">
        <v>48</v>
      </c>
      <c r="B11" s="63"/>
      <c r="C11" s="64"/>
      <c r="D11" s="64"/>
      <c r="E11" s="65">
        <f>224+512</f>
        <v>736</v>
      </c>
      <c r="F11" s="65">
        <f>224+512</f>
        <v>736</v>
      </c>
      <c r="G11" s="172">
        <v>600</v>
      </c>
      <c r="H11" s="173">
        <f t="shared" si="0"/>
        <v>81.52</v>
      </c>
    </row>
    <row r="12" spans="1:8" s="33" customFormat="1" ht="13.8" thickBot="1" x14ac:dyDescent="0.3">
      <c r="A12" s="66" t="s">
        <v>49</v>
      </c>
      <c r="B12" s="67">
        <f>SUM(B6:B10)</f>
        <v>0</v>
      </c>
      <c r="C12" s="32">
        <f>SUM(C6:C10)</f>
        <v>0</v>
      </c>
      <c r="D12" s="32">
        <f>SUM(D6:D10)</f>
        <v>0</v>
      </c>
      <c r="E12" s="32">
        <f>E6+E9+E10+E11</f>
        <v>24382</v>
      </c>
      <c r="F12" s="32">
        <f>F6+F9+F10+F11</f>
        <v>28663</v>
      </c>
      <c r="G12" s="174">
        <f>G6+G9+G10+G11</f>
        <v>28889</v>
      </c>
      <c r="H12" s="175">
        <f t="shared" si="0"/>
        <v>100.79</v>
      </c>
    </row>
    <row r="13" spans="1:8" s="29" customFormat="1" ht="13.2" x14ac:dyDescent="0.25">
      <c r="A13" s="51" t="s">
        <v>50</v>
      </c>
      <c r="B13" s="68"/>
      <c r="C13" s="28"/>
      <c r="D13" s="28"/>
      <c r="E13" s="28">
        <f>E14</f>
        <v>0</v>
      </c>
      <c r="F13" s="163">
        <f>F14</f>
        <v>1064</v>
      </c>
      <c r="G13" s="167">
        <f t="shared" ref="G13" si="1">G14</f>
        <v>1064</v>
      </c>
      <c r="H13" s="168">
        <f t="shared" si="0"/>
        <v>100</v>
      </c>
    </row>
    <row r="14" spans="1:8" s="29" customFormat="1" ht="13.2" x14ac:dyDescent="0.25">
      <c r="A14" s="69" t="s">
        <v>51</v>
      </c>
      <c r="B14" s="70"/>
      <c r="C14" s="71"/>
      <c r="D14" s="71"/>
      <c r="E14" s="71"/>
      <c r="F14" s="71">
        <v>1064</v>
      </c>
      <c r="G14" s="169">
        <v>1064</v>
      </c>
      <c r="H14" s="170">
        <f t="shared" si="0"/>
        <v>100</v>
      </c>
    </row>
    <row r="15" spans="1:8" s="29" customFormat="1" ht="13.2" x14ac:dyDescent="0.25">
      <c r="A15" s="59" t="s">
        <v>52</v>
      </c>
      <c r="B15" s="72"/>
      <c r="C15" s="30"/>
      <c r="D15" s="30"/>
      <c r="E15" s="30">
        <v>1000</v>
      </c>
      <c r="F15" s="30">
        <v>1380</v>
      </c>
      <c r="G15" s="169">
        <v>380</v>
      </c>
      <c r="H15" s="170">
        <f t="shared" si="0"/>
        <v>27.54</v>
      </c>
    </row>
    <row r="16" spans="1:8" s="29" customFormat="1" ht="13.2" x14ac:dyDescent="0.25">
      <c r="A16" s="59" t="s">
        <v>37</v>
      </c>
      <c r="B16" s="72"/>
      <c r="C16" s="30"/>
      <c r="D16" s="30"/>
      <c r="E16" s="30">
        <f>E17+E18</f>
        <v>760</v>
      </c>
      <c r="F16" s="30">
        <f>F17+F18</f>
        <v>760</v>
      </c>
      <c r="G16" s="30">
        <f>G17+G18</f>
        <v>0</v>
      </c>
      <c r="H16" s="170">
        <f t="shared" si="0"/>
        <v>0</v>
      </c>
    </row>
    <row r="17" spans="1:8" s="29" customFormat="1" ht="26.4" x14ac:dyDescent="0.25">
      <c r="A17" s="73" t="s">
        <v>53</v>
      </c>
      <c r="B17" s="74"/>
      <c r="C17" s="58"/>
      <c r="D17" s="58"/>
      <c r="E17" s="58">
        <v>100</v>
      </c>
      <c r="F17" s="58">
        <v>100</v>
      </c>
      <c r="G17" s="169"/>
      <c r="H17" s="170"/>
    </row>
    <row r="18" spans="1:8" s="29" customFormat="1" ht="13.8" thickBot="1" x14ac:dyDescent="0.3">
      <c r="A18" s="73" t="s">
        <v>54</v>
      </c>
      <c r="B18" s="75"/>
      <c r="C18" s="76"/>
      <c r="D18" s="76"/>
      <c r="E18" s="76">
        <v>660</v>
      </c>
      <c r="F18" s="76">
        <v>660</v>
      </c>
      <c r="G18" s="176"/>
      <c r="H18" s="173">
        <f t="shared" si="0"/>
        <v>0</v>
      </c>
    </row>
    <row r="19" spans="1:8" s="33" customFormat="1" ht="14.25" customHeight="1" thickBot="1" x14ac:dyDescent="0.3">
      <c r="A19" s="66" t="s">
        <v>55</v>
      </c>
      <c r="B19" s="67">
        <f>SUM(B13:B18)</f>
        <v>0</v>
      </c>
      <c r="C19" s="32">
        <f>SUM(C13:C18)</f>
        <v>0</v>
      </c>
      <c r="D19" s="32">
        <f>SUM(D13:D18)</f>
        <v>0</v>
      </c>
      <c r="E19" s="32">
        <f>E16+E15+E13</f>
        <v>1760</v>
      </c>
      <c r="F19" s="32">
        <f>F16+F15+F13</f>
        <v>3204</v>
      </c>
      <c r="G19" s="174">
        <f>G16+G15+G13</f>
        <v>1444</v>
      </c>
      <c r="H19" s="175">
        <f t="shared" si="0"/>
        <v>45.07</v>
      </c>
    </row>
    <row r="20" spans="1:8" s="33" customFormat="1" ht="15.75" customHeight="1" thickBot="1" x14ac:dyDescent="0.3">
      <c r="A20" s="77" t="s">
        <v>56</v>
      </c>
      <c r="B20" s="78"/>
      <c r="C20" s="79"/>
      <c r="D20" s="79"/>
      <c r="E20" s="79">
        <f>E19+E12</f>
        <v>26142</v>
      </c>
      <c r="F20" s="79">
        <f>F19+F12</f>
        <v>31867</v>
      </c>
      <c r="G20" s="174">
        <f>G19+G12</f>
        <v>30333</v>
      </c>
      <c r="H20" s="175">
        <f t="shared" si="0"/>
        <v>95.19</v>
      </c>
    </row>
    <row r="21" spans="1:8" s="29" customFormat="1" ht="13.2" x14ac:dyDescent="0.25">
      <c r="A21" s="80" t="s">
        <v>57</v>
      </c>
      <c r="B21" s="52"/>
      <c r="C21" s="53"/>
      <c r="D21" s="53"/>
      <c r="E21" s="54">
        <f>SUM(E22:E23)</f>
        <v>5789</v>
      </c>
      <c r="F21" s="54">
        <f>SUM(F22:F23)</f>
        <v>7193</v>
      </c>
      <c r="G21" s="167">
        <f>SUM(G22:G23)</f>
        <v>7193</v>
      </c>
      <c r="H21" s="168">
        <f t="shared" si="0"/>
        <v>100</v>
      </c>
    </row>
    <row r="22" spans="1:8" s="29" customFormat="1" ht="13.2" x14ac:dyDescent="0.25">
      <c r="A22" s="69" t="s">
        <v>58</v>
      </c>
      <c r="B22" s="56"/>
      <c r="C22" s="57"/>
      <c r="D22" s="57"/>
      <c r="E22" s="58">
        <v>3077</v>
      </c>
      <c r="F22" s="58">
        <v>4481</v>
      </c>
      <c r="G22" s="169">
        <v>4481</v>
      </c>
      <c r="H22" s="170">
        <f t="shared" si="0"/>
        <v>100</v>
      </c>
    </row>
    <row r="23" spans="1:8" s="29" customFormat="1" ht="13.2" x14ac:dyDescent="0.25">
      <c r="A23" s="69" t="s">
        <v>59</v>
      </c>
      <c r="B23" s="56"/>
      <c r="C23" s="57"/>
      <c r="D23" s="57"/>
      <c r="E23" s="58">
        <v>2712</v>
      </c>
      <c r="F23" s="58">
        <v>2712</v>
      </c>
      <c r="G23" s="169">
        <v>2712</v>
      </c>
      <c r="H23" s="170">
        <f t="shared" si="0"/>
        <v>100</v>
      </c>
    </row>
    <row r="24" spans="1:8" s="29" customFormat="1" ht="13.8" thickBot="1" x14ac:dyDescent="0.3">
      <c r="A24" s="219" t="s">
        <v>167</v>
      </c>
      <c r="B24" s="220"/>
      <c r="C24" s="221"/>
      <c r="D24" s="221"/>
      <c r="E24" s="222">
        <v>0</v>
      </c>
      <c r="F24" s="222">
        <v>0</v>
      </c>
      <c r="G24" s="223">
        <v>592</v>
      </c>
      <c r="H24" s="224"/>
    </row>
    <row r="25" spans="1:8" s="33" customFormat="1" ht="15.75" customHeight="1" thickBot="1" x14ac:dyDescent="0.3">
      <c r="A25" s="66" t="s">
        <v>60</v>
      </c>
      <c r="B25" s="67"/>
      <c r="C25" s="32"/>
      <c r="D25" s="32"/>
      <c r="E25" s="32">
        <f>E21+E24</f>
        <v>5789</v>
      </c>
      <c r="F25" s="32">
        <f t="shared" ref="F25:G25" si="2">F21+F24</f>
        <v>7193</v>
      </c>
      <c r="G25" s="32">
        <f t="shared" si="2"/>
        <v>7785</v>
      </c>
      <c r="H25" s="178">
        <f t="shared" si="0"/>
        <v>108.23</v>
      </c>
    </row>
    <row r="26" spans="1:8" s="33" customFormat="1" ht="15.75" customHeight="1" thickBot="1" x14ac:dyDescent="0.3">
      <c r="A26" s="82" t="s">
        <v>25</v>
      </c>
      <c r="B26" s="83" t="e">
        <f>B12+B19+B21+#REF!</f>
        <v>#REF!</v>
      </c>
      <c r="C26" s="34">
        <f>C12+C19+C21</f>
        <v>0</v>
      </c>
      <c r="D26" s="34" t="e">
        <f>D12+D19+D21+#REF!</f>
        <v>#REF!</v>
      </c>
      <c r="E26" s="34">
        <f>E12+E19+E21</f>
        <v>31931</v>
      </c>
      <c r="F26" s="34">
        <f>F12+F19+F21</f>
        <v>39060</v>
      </c>
      <c r="G26" s="179">
        <f>G12+G19+G21</f>
        <v>37526</v>
      </c>
      <c r="H26" s="178">
        <f t="shared" si="0"/>
        <v>96.07</v>
      </c>
    </row>
    <row r="27" spans="1:8" s="29" customFormat="1" ht="13.2" x14ac:dyDescent="0.25"/>
    <row r="28" spans="1:8" s="29" customFormat="1" ht="13.8" thickBot="1" x14ac:dyDescent="0.3">
      <c r="A28" s="337" t="s">
        <v>26</v>
      </c>
      <c r="B28" s="337"/>
      <c r="C28" s="337"/>
      <c r="D28" s="337"/>
      <c r="E28" s="338"/>
      <c r="F28" s="161"/>
    </row>
    <row r="29" spans="1:8" s="29" customFormat="1" ht="40.5" customHeight="1" thickBot="1" x14ac:dyDescent="0.3">
      <c r="A29" s="84" t="s">
        <v>24</v>
      </c>
      <c r="B29" s="85" t="s">
        <v>61</v>
      </c>
      <c r="C29" s="86" t="s">
        <v>35</v>
      </c>
      <c r="D29" s="87" t="s">
        <v>36</v>
      </c>
      <c r="E29" s="162" t="s">
        <v>42</v>
      </c>
      <c r="F29" s="162" t="s">
        <v>158</v>
      </c>
      <c r="G29" s="165" t="s">
        <v>159</v>
      </c>
      <c r="H29" s="166" t="s">
        <v>143</v>
      </c>
    </row>
    <row r="30" spans="1:8" s="29" customFormat="1" ht="13.2" x14ac:dyDescent="0.25">
      <c r="A30" s="51" t="s">
        <v>0</v>
      </c>
      <c r="B30" s="68"/>
      <c r="C30" s="28"/>
      <c r="D30" s="28"/>
      <c r="E30" s="28">
        <f>3488+1849</f>
        <v>5337</v>
      </c>
      <c r="F30" s="28">
        <v>6765</v>
      </c>
      <c r="G30" s="171">
        <v>6762</v>
      </c>
      <c r="H30" s="168">
        <f>ROUND(G30/F30*100,2)</f>
        <v>99.96</v>
      </c>
    </row>
    <row r="31" spans="1:8" s="29" customFormat="1" ht="13.2" x14ac:dyDescent="0.25">
      <c r="A31" s="59" t="s">
        <v>27</v>
      </c>
      <c r="B31" s="72"/>
      <c r="C31" s="30"/>
      <c r="D31" s="30"/>
      <c r="E31" s="30">
        <f>854+515</f>
        <v>1369</v>
      </c>
      <c r="F31" s="30">
        <v>1645</v>
      </c>
      <c r="G31" s="171">
        <v>1621</v>
      </c>
      <c r="H31" s="170">
        <f t="shared" ref="H31:H49" si="3">ROUND(G31/F31*100,2)</f>
        <v>98.54</v>
      </c>
    </row>
    <row r="32" spans="1:8" s="29" customFormat="1" ht="13.2" x14ac:dyDescent="0.25">
      <c r="A32" s="59" t="s">
        <v>1</v>
      </c>
      <c r="B32" s="72"/>
      <c r="C32" s="30"/>
      <c r="D32" s="30"/>
      <c r="E32" s="30">
        <f>7835+942+680</f>
        <v>9457</v>
      </c>
      <c r="F32" s="30">
        <v>10090</v>
      </c>
      <c r="G32" s="171">
        <v>7216</v>
      </c>
      <c r="H32" s="170">
        <f t="shared" si="3"/>
        <v>71.52</v>
      </c>
    </row>
    <row r="33" spans="1:8" s="29" customFormat="1" ht="13.2" x14ac:dyDescent="0.25">
      <c r="A33" s="59" t="s">
        <v>28</v>
      </c>
      <c r="B33" s="72"/>
      <c r="C33" s="30"/>
      <c r="D33" s="30"/>
      <c r="E33" s="30">
        <f>1530+110</f>
        <v>1640</v>
      </c>
      <c r="F33" s="30">
        <v>1711</v>
      </c>
      <c r="G33" s="171">
        <v>289</v>
      </c>
      <c r="H33" s="170">
        <f t="shared" si="3"/>
        <v>16.89</v>
      </c>
    </row>
    <row r="34" spans="1:8" s="29" customFormat="1" ht="13.2" x14ac:dyDescent="0.25">
      <c r="A34" s="59" t="s">
        <v>62</v>
      </c>
      <c r="B34" s="72"/>
      <c r="C34" s="30"/>
      <c r="D34" s="30"/>
      <c r="E34" s="30">
        <f>SUM(E35:E38)</f>
        <v>10056</v>
      </c>
      <c r="F34" s="30">
        <f>SUM(F35:F38)</f>
        <v>12471</v>
      </c>
      <c r="G34" s="30">
        <f>SUM(G35:G38)</f>
        <v>8964</v>
      </c>
      <c r="H34" s="170">
        <f t="shared" si="3"/>
        <v>71.88</v>
      </c>
    </row>
    <row r="35" spans="1:8" s="29" customFormat="1" ht="13.2" x14ac:dyDescent="0.25">
      <c r="A35" s="69" t="s">
        <v>63</v>
      </c>
      <c r="B35" s="74"/>
      <c r="C35" s="58"/>
      <c r="D35" s="58"/>
      <c r="E35" s="58"/>
      <c r="F35" s="58"/>
      <c r="G35" s="169"/>
      <c r="H35" s="170"/>
    </row>
    <row r="36" spans="1:8" s="29" customFormat="1" ht="13.2" x14ac:dyDescent="0.25">
      <c r="A36" s="69" t="s">
        <v>64</v>
      </c>
      <c r="B36" s="74"/>
      <c r="C36" s="58"/>
      <c r="D36" s="58"/>
      <c r="E36" s="58">
        <v>8149</v>
      </c>
      <c r="F36" s="58">
        <v>8149</v>
      </c>
      <c r="G36" s="169">
        <v>7907</v>
      </c>
      <c r="H36" s="170">
        <f t="shared" si="3"/>
        <v>97.03</v>
      </c>
    </row>
    <row r="37" spans="1:8" s="29" customFormat="1" ht="13.2" x14ac:dyDescent="0.25">
      <c r="A37" s="69" t="s">
        <v>65</v>
      </c>
      <c r="B37" s="74"/>
      <c r="C37" s="58"/>
      <c r="D37" s="58"/>
      <c r="E37" s="58">
        <v>1270</v>
      </c>
      <c r="F37" s="58">
        <v>1270</v>
      </c>
      <c r="G37" s="169">
        <v>1057</v>
      </c>
      <c r="H37" s="170">
        <f t="shared" si="3"/>
        <v>83.23</v>
      </c>
    </row>
    <row r="38" spans="1:8" s="29" customFormat="1" ht="13.8" thickBot="1" x14ac:dyDescent="0.3">
      <c r="A38" s="69" t="s">
        <v>66</v>
      </c>
      <c r="B38" s="88"/>
      <c r="C38" s="31"/>
      <c r="D38" s="31"/>
      <c r="E38" s="31">
        <f>237+400</f>
        <v>637</v>
      </c>
      <c r="F38" s="31">
        <f>2639+413</f>
        <v>3052</v>
      </c>
      <c r="G38" s="176">
        <v>0</v>
      </c>
      <c r="H38" s="173">
        <f t="shared" si="3"/>
        <v>0</v>
      </c>
    </row>
    <row r="39" spans="1:8" s="29" customFormat="1" ht="13.8" thickBot="1" x14ac:dyDescent="0.3">
      <c r="A39" s="66" t="s">
        <v>67</v>
      </c>
      <c r="B39" s="67">
        <f>SUM(B30:B38)</f>
        <v>0</v>
      </c>
      <c r="C39" s="32">
        <f>SUM(C30:C38)</f>
        <v>0</v>
      </c>
      <c r="D39" s="32">
        <f>SUM(D30:D38)</f>
        <v>0</v>
      </c>
      <c r="E39" s="32">
        <f>E30+E31+E32+E33+E34</f>
        <v>27859</v>
      </c>
      <c r="F39" s="32">
        <f>F30+F31+F32+F33+F34</f>
        <v>32682</v>
      </c>
      <c r="G39" s="174">
        <f>G30+G31+G32+G33+G34</f>
        <v>24852</v>
      </c>
      <c r="H39" s="178">
        <f t="shared" si="3"/>
        <v>76.040000000000006</v>
      </c>
    </row>
    <row r="40" spans="1:8" s="29" customFormat="1" ht="13.2" x14ac:dyDescent="0.25">
      <c r="A40" s="51" t="s">
        <v>38</v>
      </c>
      <c r="B40" s="72"/>
      <c r="C40" s="30"/>
      <c r="D40" s="30"/>
      <c r="E40" s="30">
        <v>1888</v>
      </c>
      <c r="F40" s="30">
        <v>1838</v>
      </c>
      <c r="G40" s="180">
        <v>1407</v>
      </c>
      <c r="H40" s="173">
        <f t="shared" si="3"/>
        <v>76.55</v>
      </c>
    </row>
    <row r="41" spans="1:8" s="29" customFormat="1" ht="13.2" x14ac:dyDescent="0.25">
      <c r="A41" s="89" t="s">
        <v>22</v>
      </c>
      <c r="B41" s="68"/>
      <c r="C41" s="28"/>
      <c r="D41" s="28"/>
      <c r="E41" s="28">
        <v>2010</v>
      </c>
      <c r="F41" s="28">
        <v>2837</v>
      </c>
      <c r="G41" s="171">
        <v>1936</v>
      </c>
      <c r="H41" s="170">
        <f t="shared" si="3"/>
        <v>68.239999999999995</v>
      </c>
    </row>
    <row r="42" spans="1:8" s="29" customFormat="1" ht="13.2" x14ac:dyDescent="0.25">
      <c r="A42" s="59" t="s">
        <v>68</v>
      </c>
      <c r="B42" s="72"/>
      <c r="C42" s="30"/>
      <c r="D42" s="30"/>
      <c r="E42" s="30">
        <f>SUM(E43:E45)</f>
        <v>174</v>
      </c>
      <c r="F42" s="30">
        <f>SUM(F43:F45)</f>
        <v>1234</v>
      </c>
      <c r="G42" s="30">
        <f>SUM(G43:G45)</f>
        <v>1234</v>
      </c>
      <c r="H42" s="170">
        <f t="shared" si="3"/>
        <v>100</v>
      </c>
    </row>
    <row r="43" spans="1:8" s="29" customFormat="1" ht="13.2" x14ac:dyDescent="0.25">
      <c r="A43" s="69" t="s">
        <v>69</v>
      </c>
      <c r="B43" s="74"/>
      <c r="C43" s="58"/>
      <c r="D43" s="58"/>
      <c r="E43" s="58"/>
      <c r="F43" s="58"/>
      <c r="G43" s="169"/>
      <c r="H43" s="170"/>
    </row>
    <row r="44" spans="1:8" s="29" customFormat="1" ht="13.2" x14ac:dyDescent="0.25">
      <c r="A44" s="69" t="s">
        <v>70</v>
      </c>
      <c r="B44" s="74"/>
      <c r="C44" s="58"/>
      <c r="D44" s="58"/>
      <c r="E44" s="58">
        <v>174</v>
      </c>
      <c r="F44" s="58">
        <v>1060</v>
      </c>
      <c r="G44" s="169">
        <v>1060</v>
      </c>
      <c r="H44" s="170">
        <f t="shared" si="3"/>
        <v>100</v>
      </c>
    </row>
    <row r="45" spans="1:8" s="29" customFormat="1" ht="13.8" thickBot="1" x14ac:dyDescent="0.3">
      <c r="A45" s="69" t="s">
        <v>71</v>
      </c>
      <c r="B45" s="90"/>
      <c r="C45" s="81"/>
      <c r="D45" s="81"/>
      <c r="E45" s="81"/>
      <c r="F45" s="81">
        <v>174</v>
      </c>
      <c r="G45" s="176">
        <v>174</v>
      </c>
      <c r="H45" s="177">
        <f t="shared" si="3"/>
        <v>100</v>
      </c>
    </row>
    <row r="46" spans="1:8" s="29" customFormat="1" ht="13.8" thickBot="1" x14ac:dyDescent="0.3">
      <c r="A46" s="66" t="s">
        <v>72</v>
      </c>
      <c r="B46" s="67">
        <f>SUM(B40:B45)</f>
        <v>0</v>
      </c>
      <c r="C46" s="32">
        <f>SUM(C40:C45)</f>
        <v>0</v>
      </c>
      <c r="D46" s="32">
        <f>SUM(D40:D45)</f>
        <v>0</v>
      </c>
      <c r="E46" s="32">
        <f>E40+E41+E42</f>
        <v>4072</v>
      </c>
      <c r="F46" s="32">
        <f>F40+F41+F42</f>
        <v>5909</v>
      </c>
      <c r="G46" s="174">
        <f>G40+G41+G42</f>
        <v>4577</v>
      </c>
      <c r="H46" s="178">
        <f t="shared" si="3"/>
        <v>77.459999999999994</v>
      </c>
    </row>
    <row r="47" spans="1:8" s="33" customFormat="1" ht="15.75" customHeight="1" thickBot="1" x14ac:dyDescent="0.3">
      <c r="A47" s="77" t="s">
        <v>73</v>
      </c>
      <c r="B47" s="78"/>
      <c r="C47" s="79"/>
      <c r="D47" s="79"/>
      <c r="E47" s="79">
        <f>E46+E39</f>
        <v>31931</v>
      </c>
      <c r="F47" s="79">
        <f>F46+F39</f>
        <v>38591</v>
      </c>
      <c r="G47" s="174">
        <f>G46+G39</f>
        <v>29429</v>
      </c>
      <c r="H47" s="178">
        <f t="shared" si="3"/>
        <v>76.260000000000005</v>
      </c>
    </row>
    <row r="48" spans="1:8" s="29" customFormat="1" ht="15.75" customHeight="1" thickBot="1" x14ac:dyDescent="0.3">
      <c r="A48" s="91" t="s">
        <v>74</v>
      </c>
      <c r="B48" s="92"/>
      <c r="C48" s="93"/>
      <c r="D48" s="93"/>
      <c r="E48" s="94">
        <v>0</v>
      </c>
      <c r="F48" s="94">
        <v>469</v>
      </c>
      <c r="G48" s="181">
        <v>469</v>
      </c>
      <c r="H48" s="175">
        <f t="shared" si="3"/>
        <v>100</v>
      </c>
    </row>
    <row r="49" spans="1:8" s="33" customFormat="1" ht="15.75" customHeight="1" thickBot="1" x14ac:dyDescent="0.3">
      <c r="A49" s="82" t="s">
        <v>29</v>
      </c>
      <c r="B49" s="83" t="e">
        <f>B39+B46+B48+#REF!</f>
        <v>#REF!</v>
      </c>
      <c r="C49" s="34">
        <f>C39+C46+C48</f>
        <v>0</v>
      </c>
      <c r="D49" s="34" t="e">
        <f>D39+D46+D48+#REF!</f>
        <v>#REF!</v>
      </c>
      <c r="E49" s="34">
        <f>E48+E47</f>
        <v>31931</v>
      </c>
      <c r="F49" s="34">
        <f>F48+F47</f>
        <v>39060</v>
      </c>
      <c r="G49" s="174">
        <f>G48+G47</f>
        <v>29898</v>
      </c>
      <c r="H49" s="178">
        <f t="shared" si="3"/>
        <v>76.540000000000006</v>
      </c>
    </row>
    <row r="51" spans="1:8" ht="16.2" thickBot="1" x14ac:dyDescent="0.35">
      <c r="A51" s="295" t="s">
        <v>307</v>
      </c>
      <c r="B51" s="296"/>
      <c r="C51" s="296"/>
      <c r="D51" s="296"/>
      <c r="E51" s="296"/>
      <c r="F51" s="296"/>
      <c r="G51" s="296"/>
      <c r="H51" s="296"/>
    </row>
    <row r="52" spans="1:8" x14ac:dyDescent="0.3">
      <c r="A52" s="304" t="s">
        <v>308</v>
      </c>
      <c r="B52" s="300"/>
      <c r="C52" s="297"/>
      <c r="D52" s="297"/>
      <c r="E52" s="297">
        <v>27218</v>
      </c>
      <c r="F52" s="297">
        <f>27218+6974</f>
        <v>34192</v>
      </c>
      <c r="G52" s="297">
        <v>27188</v>
      </c>
      <c r="H52" s="309">
        <f t="shared" ref="H52:H53" si="4">ROUND(G52/F52*100,2)</f>
        <v>79.52</v>
      </c>
    </row>
    <row r="53" spans="1:8" x14ac:dyDescent="0.3">
      <c r="A53" s="305" t="s">
        <v>309</v>
      </c>
      <c r="B53" s="301"/>
      <c r="C53" s="294"/>
      <c r="D53" s="294"/>
      <c r="E53" s="294">
        <v>4713</v>
      </c>
      <c r="F53" s="294">
        <f>4713+155</f>
        <v>4868</v>
      </c>
      <c r="G53" s="294">
        <v>2710</v>
      </c>
      <c r="H53" s="170">
        <f t="shared" si="4"/>
        <v>55.67</v>
      </c>
    </row>
    <row r="54" spans="1:8" ht="16.2" thickBot="1" x14ac:dyDescent="0.35">
      <c r="A54" s="306" t="s">
        <v>310</v>
      </c>
      <c r="B54" s="302"/>
      <c r="C54" s="298"/>
      <c r="D54" s="298"/>
      <c r="E54" s="298">
        <v>0</v>
      </c>
      <c r="F54" s="298">
        <v>0</v>
      </c>
      <c r="G54" s="298">
        <v>0</v>
      </c>
      <c r="H54" s="170"/>
    </row>
    <row r="55" spans="1:8" ht="16.2" thickBot="1" x14ac:dyDescent="0.35">
      <c r="A55" s="307" t="s">
        <v>3</v>
      </c>
      <c r="B55" s="303"/>
      <c r="C55" s="299"/>
      <c r="D55" s="299"/>
      <c r="E55" s="308">
        <f>E52+E53+E54</f>
        <v>31931</v>
      </c>
      <c r="F55" s="308">
        <f t="shared" ref="F55:G55" si="5">F52+F53+F54</f>
        <v>39060</v>
      </c>
      <c r="G55" s="308">
        <f t="shared" si="5"/>
        <v>29898</v>
      </c>
      <c r="H55" s="178">
        <f t="shared" ref="H55" si="6">ROUND(G55/F55*100,2)</f>
        <v>76.540000000000006</v>
      </c>
    </row>
  </sheetData>
  <mergeCells count="5">
    <mergeCell ref="A1:G1"/>
    <mergeCell ref="A4:E4"/>
    <mergeCell ref="A28:E28"/>
    <mergeCell ref="A2:G2"/>
    <mergeCell ref="A3:G3"/>
  </mergeCells>
  <pageMargins left="0" right="0" top="7.874015748031496E-2" bottom="0.11811023622047245" header="0.51181102362204722" footer="0.51181102362204722"/>
  <pageSetup paperSize="9" orientation="portrait" horizontalDpi="36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SheetLayoutView="100" workbookViewId="0">
      <selection sqref="A1:D1"/>
    </sheetView>
  </sheetViews>
  <sheetFormatPr defaultColWidth="9.109375" defaultRowHeight="13.2" x14ac:dyDescent="0.25"/>
  <cols>
    <col min="1" max="1" width="90.88671875" style="95" customWidth="1"/>
    <col min="2" max="2" width="14" style="104" customWidth="1"/>
    <col min="3" max="3" width="14.33203125" style="104" customWidth="1"/>
    <col min="4" max="4" width="11.33203125" style="104" bestFit="1" customWidth="1"/>
    <col min="5" max="5" width="10.109375" style="95" customWidth="1"/>
    <col min="6" max="16384" width="9.109375" style="95"/>
  </cols>
  <sheetData>
    <row r="1" spans="1:5" ht="13.8" x14ac:dyDescent="0.3">
      <c r="A1" s="336" t="s">
        <v>325</v>
      </c>
      <c r="B1" s="336"/>
      <c r="C1" s="336"/>
      <c r="D1" s="336"/>
    </row>
    <row r="2" spans="1:5" x14ac:dyDescent="0.25">
      <c r="A2" s="340"/>
      <c r="B2" s="340"/>
      <c r="C2" s="95"/>
      <c r="D2" s="95"/>
    </row>
    <row r="3" spans="1:5" s="96" customFormat="1" ht="33" x14ac:dyDescent="0.3">
      <c r="A3" s="96" t="s">
        <v>6</v>
      </c>
      <c r="B3" s="97" t="s">
        <v>139</v>
      </c>
      <c r="C3" s="97" t="s">
        <v>163</v>
      </c>
      <c r="D3" s="182" t="s">
        <v>164</v>
      </c>
      <c r="E3" s="183" t="s">
        <v>143</v>
      </c>
    </row>
    <row r="4" spans="1:5" s="99" customFormat="1" x14ac:dyDescent="0.25">
      <c r="A4" s="98" t="s">
        <v>144</v>
      </c>
      <c r="B4" s="98"/>
      <c r="C4" s="98"/>
      <c r="D4" s="98"/>
    </row>
    <row r="5" spans="1:5" s="100" customFormat="1" ht="13.35" customHeight="1" x14ac:dyDescent="0.25">
      <c r="A5" s="101" t="s">
        <v>7</v>
      </c>
      <c r="B5" s="102">
        <f>B6+B7+B12+B16+B13+B14</f>
        <v>9484225</v>
      </c>
      <c r="C5" s="102">
        <f>C6+C7+C12+C16+C13+C14</f>
        <v>9484225</v>
      </c>
      <c r="D5" s="184">
        <f>D6+D7+D12+D16+D13+D14</f>
        <v>9484225</v>
      </c>
      <c r="E5" s="185">
        <f>ROUND(D5/C5*100,2)</f>
        <v>100</v>
      </c>
    </row>
    <row r="6" spans="1:5" ht="13.35" customHeight="1" x14ac:dyDescent="0.25">
      <c r="A6" s="103" t="s">
        <v>8</v>
      </c>
      <c r="B6" s="104">
        <v>0</v>
      </c>
      <c r="C6" s="104">
        <v>0</v>
      </c>
      <c r="E6" s="186"/>
    </row>
    <row r="7" spans="1:5" ht="13.35" customHeight="1" x14ac:dyDescent="0.25">
      <c r="A7" s="105" t="s">
        <v>9</v>
      </c>
      <c r="B7" s="104">
        <f>B8+B9+B10+B11</f>
        <v>6095270</v>
      </c>
      <c r="C7" s="104">
        <f t="shared" ref="C7:D7" si="0">C8+C9+C10+C11</f>
        <v>6095270</v>
      </c>
      <c r="D7" s="104">
        <f t="shared" si="0"/>
        <v>6095270</v>
      </c>
      <c r="E7" s="186">
        <f t="shared" ref="E7:E14" si="1">ROUND(D7/C7*100,2)</f>
        <v>100</v>
      </c>
    </row>
    <row r="8" spans="1:5" ht="13.35" customHeight="1" x14ac:dyDescent="0.25">
      <c r="A8" s="106" t="s">
        <v>75</v>
      </c>
      <c r="B8" s="104">
        <v>2687270</v>
      </c>
      <c r="C8" s="104">
        <v>2687270</v>
      </c>
      <c r="D8" s="104">
        <v>2687270</v>
      </c>
      <c r="E8" s="186">
        <f t="shared" si="1"/>
        <v>100</v>
      </c>
    </row>
    <row r="9" spans="1:5" ht="13.35" customHeight="1" x14ac:dyDescent="0.25">
      <c r="A9" s="107" t="s">
        <v>76</v>
      </c>
      <c r="B9" s="104">
        <v>2400000</v>
      </c>
      <c r="C9" s="104">
        <v>2400000</v>
      </c>
      <c r="D9" s="104">
        <v>2400000</v>
      </c>
      <c r="E9" s="186">
        <f t="shared" si="1"/>
        <v>100</v>
      </c>
    </row>
    <row r="10" spans="1:5" ht="13.35" customHeight="1" x14ac:dyDescent="0.25">
      <c r="A10" s="107" t="s">
        <v>77</v>
      </c>
      <c r="B10" s="104">
        <v>100000</v>
      </c>
      <c r="C10" s="104">
        <v>100000</v>
      </c>
      <c r="D10" s="104">
        <v>100000</v>
      </c>
      <c r="E10" s="186">
        <f t="shared" si="1"/>
        <v>100</v>
      </c>
    </row>
    <row r="11" spans="1:5" ht="13.35" customHeight="1" x14ac:dyDescent="0.25">
      <c r="A11" s="107" t="s">
        <v>78</v>
      </c>
      <c r="B11" s="104">
        <v>908000</v>
      </c>
      <c r="C11" s="104">
        <v>908000</v>
      </c>
      <c r="D11" s="104">
        <v>908000</v>
      </c>
      <c r="E11" s="186">
        <f t="shared" si="1"/>
        <v>100</v>
      </c>
    </row>
    <row r="12" spans="1:5" ht="13.35" customHeight="1" x14ac:dyDescent="0.25">
      <c r="A12" s="103" t="s">
        <v>79</v>
      </c>
      <c r="B12" s="104">
        <v>2530355</v>
      </c>
      <c r="C12" s="104">
        <v>2530355</v>
      </c>
      <c r="D12" s="104">
        <v>2530355</v>
      </c>
      <c r="E12" s="186">
        <f t="shared" si="1"/>
        <v>100</v>
      </c>
    </row>
    <row r="13" spans="1:5" ht="13.35" customHeight="1" x14ac:dyDescent="0.25">
      <c r="A13" s="103" t="s">
        <v>80</v>
      </c>
      <c r="B13" s="104">
        <v>7650</v>
      </c>
      <c r="C13" s="104">
        <v>7650</v>
      </c>
      <c r="D13" s="104">
        <v>7650</v>
      </c>
      <c r="E13" s="186">
        <f t="shared" si="1"/>
        <v>100</v>
      </c>
    </row>
    <row r="14" spans="1:5" ht="13.35" customHeight="1" x14ac:dyDescent="0.25">
      <c r="A14" s="103" t="s">
        <v>81</v>
      </c>
      <c r="B14" s="104">
        <v>850950</v>
      </c>
      <c r="C14" s="104">
        <v>850950</v>
      </c>
      <c r="D14" s="104">
        <v>850950</v>
      </c>
      <c r="E14" s="186">
        <f t="shared" si="1"/>
        <v>100</v>
      </c>
    </row>
    <row r="15" spans="1:5" ht="13.35" customHeight="1" x14ac:dyDescent="0.25">
      <c r="A15" s="103" t="s">
        <v>82</v>
      </c>
      <c r="B15" s="104">
        <v>0</v>
      </c>
      <c r="C15" s="104">
        <v>0</v>
      </c>
      <c r="E15" s="186"/>
    </row>
    <row r="16" spans="1:5" ht="13.35" customHeight="1" x14ac:dyDescent="0.25">
      <c r="A16" s="103" t="s">
        <v>145</v>
      </c>
      <c r="B16" s="104">
        <v>0</v>
      </c>
      <c r="C16" s="104">
        <v>0</v>
      </c>
      <c r="D16" s="104">
        <v>0</v>
      </c>
      <c r="E16" s="186"/>
    </row>
    <row r="17" spans="1:5" ht="13.35" customHeight="1" x14ac:dyDescent="0.25">
      <c r="A17" s="108" t="s">
        <v>10</v>
      </c>
      <c r="B17" s="109">
        <f>B18+B19+B20+B21</f>
        <v>0</v>
      </c>
      <c r="C17" s="109">
        <f>C18+C19+C20+C21</f>
        <v>0</v>
      </c>
      <c r="D17" s="187">
        <f>D18+D19+D20+D21</f>
        <v>0</v>
      </c>
      <c r="E17" s="185"/>
    </row>
    <row r="18" spans="1:5" ht="13.35" customHeight="1" x14ac:dyDescent="0.25">
      <c r="A18" s="110" t="s">
        <v>83</v>
      </c>
      <c r="B18" s="104">
        <v>0</v>
      </c>
      <c r="C18" s="104">
        <v>0</v>
      </c>
      <c r="D18" s="104">
        <v>0</v>
      </c>
      <c r="E18" s="186"/>
    </row>
    <row r="19" spans="1:5" ht="13.35" customHeight="1" x14ac:dyDescent="0.25">
      <c r="A19" s="111" t="s">
        <v>84</v>
      </c>
      <c r="B19" s="104">
        <v>0</v>
      </c>
      <c r="C19" s="104">
        <v>0</v>
      </c>
      <c r="D19" s="104">
        <v>0</v>
      </c>
      <c r="E19" s="186"/>
    </row>
    <row r="20" spans="1:5" ht="13.35" customHeight="1" x14ac:dyDescent="0.25">
      <c r="A20" s="103" t="s">
        <v>85</v>
      </c>
      <c r="B20" s="104">
        <v>0</v>
      </c>
      <c r="C20" s="104">
        <v>0</v>
      </c>
      <c r="D20" s="104">
        <v>0</v>
      </c>
      <c r="E20" s="186"/>
    </row>
    <row r="21" spans="1:5" ht="13.35" customHeight="1" x14ac:dyDescent="0.25">
      <c r="A21" s="103" t="s">
        <v>86</v>
      </c>
      <c r="B21" s="104">
        <v>0</v>
      </c>
      <c r="C21" s="104">
        <v>0</v>
      </c>
      <c r="D21" s="104">
        <v>0</v>
      </c>
      <c r="E21" s="186"/>
    </row>
    <row r="22" spans="1:5" ht="13.35" customHeight="1" x14ac:dyDescent="0.25">
      <c r="A22" s="108" t="s">
        <v>11</v>
      </c>
      <c r="B22" s="109">
        <f>B23+B24+B25+B26+B27+B28</f>
        <v>1031960</v>
      </c>
      <c r="C22" s="109">
        <f>C23+C24+C25+C26+C27+C28</f>
        <v>1135560</v>
      </c>
      <c r="D22" s="187">
        <f>D23+D24+D25+D26+D27+D28</f>
        <v>1135560</v>
      </c>
      <c r="E22" s="185">
        <f t="shared" ref="E22:E53" si="2">ROUND(D22/C22*100,2)</f>
        <v>100</v>
      </c>
    </row>
    <row r="23" spans="1:5" ht="13.35" customHeight="1" x14ac:dyDescent="0.25">
      <c r="A23" s="103" t="s">
        <v>87</v>
      </c>
      <c r="B23" s="104">
        <v>0</v>
      </c>
      <c r="C23" s="104">
        <v>103600</v>
      </c>
      <c r="D23" s="104">
        <v>103600</v>
      </c>
      <c r="E23" s="186">
        <f t="shared" si="2"/>
        <v>100</v>
      </c>
    </row>
    <row r="24" spans="1:5" ht="13.35" customHeight="1" x14ac:dyDescent="0.25">
      <c r="A24" s="103" t="s">
        <v>88</v>
      </c>
      <c r="B24" s="104">
        <v>1031960</v>
      </c>
      <c r="C24" s="104">
        <v>1031960</v>
      </c>
      <c r="D24" s="104">
        <v>1031960</v>
      </c>
      <c r="E24" s="186">
        <f t="shared" si="2"/>
        <v>100</v>
      </c>
    </row>
    <row r="25" spans="1:5" ht="13.35" customHeight="1" x14ac:dyDescent="0.25">
      <c r="A25" s="103" t="s">
        <v>89</v>
      </c>
      <c r="B25" s="104">
        <v>0</v>
      </c>
      <c r="C25" s="104">
        <v>0</v>
      </c>
      <c r="E25" s="186"/>
    </row>
    <row r="26" spans="1:5" ht="26.25" customHeight="1" x14ac:dyDescent="0.25">
      <c r="A26" s="103" t="s">
        <v>90</v>
      </c>
      <c r="B26" s="104">
        <v>0</v>
      </c>
      <c r="C26" s="104">
        <v>0</v>
      </c>
      <c r="E26" s="186"/>
    </row>
    <row r="27" spans="1:5" ht="13.35" customHeight="1" x14ac:dyDescent="0.25">
      <c r="A27" s="103" t="s">
        <v>91</v>
      </c>
      <c r="B27" s="104">
        <v>0</v>
      </c>
      <c r="C27" s="104">
        <v>0</v>
      </c>
      <c r="E27" s="186"/>
    </row>
    <row r="28" spans="1:5" ht="13.35" customHeight="1" x14ac:dyDescent="0.25">
      <c r="A28" s="103" t="s">
        <v>92</v>
      </c>
      <c r="B28" s="104">
        <v>0</v>
      </c>
      <c r="C28" s="104">
        <v>0</v>
      </c>
      <c r="E28" s="186"/>
    </row>
    <row r="29" spans="1:5" ht="13.35" customHeight="1" x14ac:dyDescent="0.25">
      <c r="A29" s="108" t="s">
        <v>93</v>
      </c>
      <c r="B29" s="109">
        <f>SUM(B30:B31)</f>
        <v>1200000</v>
      </c>
      <c r="C29" s="109">
        <f>SUM(C30:C31)</f>
        <v>1200000</v>
      </c>
      <c r="D29" s="109">
        <f>SUM(D30:D31)</f>
        <v>1200000</v>
      </c>
      <c r="E29" s="185">
        <f t="shared" si="2"/>
        <v>100</v>
      </c>
    </row>
    <row r="30" spans="1:5" ht="13.35" customHeight="1" x14ac:dyDescent="0.25">
      <c r="A30" s="103" t="s">
        <v>94</v>
      </c>
      <c r="B30" s="104">
        <v>1200000</v>
      </c>
      <c r="C30" s="104">
        <v>1200000</v>
      </c>
      <c r="D30" s="104">
        <v>1200000</v>
      </c>
      <c r="E30" s="186">
        <f t="shared" si="2"/>
        <v>100</v>
      </c>
    </row>
    <row r="31" spans="1:5" ht="13.35" customHeight="1" x14ac:dyDescent="0.25">
      <c r="A31" s="103" t="s">
        <v>95</v>
      </c>
      <c r="B31" s="104">
        <v>0</v>
      </c>
      <c r="C31" s="104">
        <v>0</v>
      </c>
      <c r="E31" s="186"/>
    </row>
    <row r="32" spans="1:5" ht="13.35" customHeight="1" x14ac:dyDescent="0.25">
      <c r="A32" s="108" t="s">
        <v>96</v>
      </c>
      <c r="B32" s="109">
        <v>-1469645</v>
      </c>
      <c r="C32" s="109">
        <v>-1469645</v>
      </c>
      <c r="D32" s="187">
        <v>-1469645</v>
      </c>
      <c r="E32" s="202">
        <f t="shared" si="2"/>
        <v>100</v>
      </c>
    </row>
    <row r="33" spans="1:5" ht="13.35" customHeight="1" x14ac:dyDescent="0.25">
      <c r="A33" s="108" t="s">
        <v>146</v>
      </c>
      <c r="B33" s="195">
        <v>0</v>
      </c>
      <c r="C33" s="195">
        <v>0</v>
      </c>
      <c r="D33" s="188">
        <v>0</v>
      </c>
      <c r="E33" s="185"/>
    </row>
    <row r="34" spans="1:5" s="112" customFormat="1" ht="16.5" customHeight="1" x14ac:dyDescent="0.25">
      <c r="A34" s="113" t="s">
        <v>12</v>
      </c>
      <c r="B34" s="114">
        <f>B5+B17+B22+B29+B33</f>
        <v>11716185</v>
      </c>
      <c r="C34" s="114">
        <f t="shared" ref="C34:D34" si="3">C5+C17+C22+C29+C33</f>
        <v>11819785</v>
      </c>
      <c r="D34" s="114">
        <f t="shared" si="3"/>
        <v>11819785</v>
      </c>
      <c r="E34" s="189">
        <f t="shared" si="2"/>
        <v>100</v>
      </c>
    </row>
    <row r="35" spans="1:5" s="112" customFormat="1" ht="16.5" customHeight="1" x14ac:dyDescent="0.25">
      <c r="A35" s="196"/>
      <c r="B35" s="190"/>
      <c r="C35" s="190"/>
      <c r="D35" s="190"/>
      <c r="E35" s="186"/>
    </row>
    <row r="36" spans="1:5" s="112" customFormat="1" ht="16.5" customHeight="1" x14ac:dyDescent="0.25">
      <c r="A36" s="197" t="s">
        <v>147</v>
      </c>
      <c r="B36" s="190"/>
      <c r="C36" s="190"/>
      <c r="D36" s="190"/>
      <c r="E36" s="186"/>
    </row>
    <row r="37" spans="1:5" s="112" customFormat="1" ht="16.5" customHeight="1" x14ac:dyDescent="0.25">
      <c r="A37" s="198" t="s">
        <v>148</v>
      </c>
      <c r="B37" s="191">
        <f>B38+B39+B40</f>
        <v>0</v>
      </c>
      <c r="C37" s="191">
        <f t="shared" ref="C37:D37" si="4">C38+C39+C40</f>
        <v>0</v>
      </c>
      <c r="D37" s="191">
        <f t="shared" si="4"/>
        <v>0</v>
      </c>
      <c r="E37" s="218"/>
    </row>
    <row r="38" spans="1:5" s="112" customFormat="1" ht="16.5" customHeight="1" x14ac:dyDescent="0.25">
      <c r="A38" s="199" t="s">
        <v>149</v>
      </c>
      <c r="B38" s="190"/>
      <c r="C38" s="200">
        <v>0</v>
      </c>
      <c r="D38" s="104">
        <v>0</v>
      </c>
      <c r="E38" s="186"/>
    </row>
    <row r="39" spans="1:5" s="112" customFormat="1" ht="16.5" customHeight="1" x14ac:dyDescent="0.25">
      <c r="A39" s="199" t="s">
        <v>150</v>
      </c>
      <c r="B39" s="190"/>
      <c r="C39" s="190"/>
      <c r="D39" s="104"/>
      <c r="E39" s="186"/>
    </row>
    <row r="40" spans="1:5" s="112" customFormat="1" ht="16.5" customHeight="1" x14ac:dyDescent="0.25">
      <c r="A40" s="199"/>
      <c r="B40" s="190"/>
      <c r="C40" s="104"/>
      <c r="D40" s="104"/>
      <c r="E40" s="186"/>
    </row>
    <row r="41" spans="1:5" s="112" customFormat="1" ht="16.5" customHeight="1" x14ac:dyDescent="0.25">
      <c r="A41" s="198" t="s">
        <v>151</v>
      </c>
      <c r="B41" s="191">
        <f>B42+B43</f>
        <v>0</v>
      </c>
      <c r="C41" s="191">
        <f t="shared" ref="C41:D41" si="5">C42+C43</f>
        <v>1063505</v>
      </c>
      <c r="D41" s="191">
        <f t="shared" si="5"/>
        <v>1063505</v>
      </c>
      <c r="E41" s="218">
        <f t="shared" si="2"/>
        <v>100</v>
      </c>
    </row>
    <row r="42" spans="1:5" s="112" customFormat="1" ht="16.5" customHeight="1" x14ac:dyDescent="0.25">
      <c r="A42" s="199" t="s">
        <v>157</v>
      </c>
      <c r="B42" s="104">
        <v>0</v>
      </c>
      <c r="C42" s="104">
        <v>839505</v>
      </c>
      <c r="D42" s="104">
        <v>839505</v>
      </c>
      <c r="E42" s="186">
        <f t="shared" si="2"/>
        <v>100</v>
      </c>
    </row>
    <row r="43" spans="1:5" s="112" customFormat="1" ht="16.5" customHeight="1" x14ac:dyDescent="0.25">
      <c r="A43" s="199" t="s">
        <v>165</v>
      </c>
      <c r="B43" s="190"/>
      <c r="C43" s="104">
        <v>224000</v>
      </c>
      <c r="D43" s="104">
        <v>224000</v>
      </c>
      <c r="E43" s="186">
        <f t="shared" si="2"/>
        <v>100</v>
      </c>
    </row>
    <row r="44" spans="1:5" s="112" customFormat="1" ht="16.5" customHeight="1" x14ac:dyDescent="0.25">
      <c r="A44" s="198" t="s">
        <v>152</v>
      </c>
      <c r="B44" s="191">
        <f>B45+B46</f>
        <v>0</v>
      </c>
      <c r="C44" s="191">
        <f t="shared" ref="C44:D44" si="6">C45+C46</f>
        <v>35560</v>
      </c>
      <c r="D44" s="191">
        <f t="shared" si="6"/>
        <v>35560</v>
      </c>
      <c r="E44" s="185"/>
    </row>
    <row r="45" spans="1:5" s="112" customFormat="1" ht="16.5" customHeight="1" x14ac:dyDescent="0.25">
      <c r="A45" s="199" t="s">
        <v>153</v>
      </c>
      <c r="B45" s="190"/>
      <c r="C45" s="190"/>
      <c r="D45" s="104"/>
      <c r="E45" s="186"/>
    </row>
    <row r="46" spans="1:5" s="112" customFormat="1" ht="34.5" customHeight="1" x14ac:dyDescent="0.25">
      <c r="A46" s="110" t="s">
        <v>166</v>
      </c>
      <c r="B46" s="200">
        <v>0</v>
      </c>
      <c r="C46" s="104">
        <v>35560</v>
      </c>
      <c r="D46" s="104">
        <v>35560</v>
      </c>
      <c r="E46" s="186">
        <f t="shared" ref="E46" si="7">ROUND(D46/C46*100,2)</f>
        <v>100</v>
      </c>
    </row>
    <row r="47" spans="1:5" s="112" customFormat="1" ht="16.5" customHeight="1" x14ac:dyDescent="0.25">
      <c r="A47" s="197"/>
      <c r="B47" s="190"/>
      <c r="C47" s="190"/>
      <c r="D47" s="104"/>
      <c r="E47" s="186"/>
    </row>
    <row r="48" spans="1:5" s="112" customFormat="1" ht="16.5" customHeight="1" x14ac:dyDescent="0.25">
      <c r="A48" s="201" t="s">
        <v>154</v>
      </c>
      <c r="B48" s="192">
        <f>B37+B41+B44</f>
        <v>0</v>
      </c>
      <c r="C48" s="192">
        <f>C37+C41+C44</f>
        <v>1099065</v>
      </c>
      <c r="D48" s="192">
        <f>D37+D41+D44</f>
        <v>1099065</v>
      </c>
      <c r="E48" s="217">
        <f t="shared" si="2"/>
        <v>100</v>
      </c>
    </row>
    <row r="49" spans="1:5" ht="15" customHeight="1" x14ac:dyDescent="0.25">
      <c r="A49" s="115"/>
      <c r="E49" s="186"/>
    </row>
    <row r="50" spans="1:5" ht="17.25" customHeight="1" x14ac:dyDescent="0.25">
      <c r="A50" s="164"/>
      <c r="B50" s="164"/>
      <c r="C50" s="164"/>
      <c r="D50" s="164"/>
      <c r="E50" s="186"/>
    </row>
    <row r="51" spans="1:5" s="119" customFormat="1" ht="17.25" customHeight="1" x14ac:dyDescent="0.25">
      <c r="A51" s="117" t="s">
        <v>97</v>
      </c>
      <c r="B51" s="118">
        <f>B50</f>
        <v>0</v>
      </c>
      <c r="C51" s="118">
        <f>C50</f>
        <v>0</v>
      </c>
      <c r="D51" s="118">
        <f>D50</f>
        <v>0</v>
      </c>
      <c r="E51" s="193"/>
    </row>
    <row r="52" spans="1:5" ht="12.75" customHeight="1" x14ac:dyDescent="0.25">
      <c r="A52" s="116"/>
      <c r="B52" s="116"/>
      <c r="C52" s="116"/>
      <c r="D52" s="116"/>
      <c r="E52" s="186"/>
    </row>
    <row r="53" spans="1:5" s="122" customFormat="1" ht="18" customHeight="1" x14ac:dyDescent="0.3">
      <c r="A53" s="120" t="s">
        <v>98</v>
      </c>
      <c r="B53" s="121">
        <f>B51+B34+B48</f>
        <v>11716185</v>
      </c>
      <c r="C53" s="121">
        <f t="shared" ref="C53:D53" si="8">C51+C34+C48</f>
        <v>12918850</v>
      </c>
      <c r="D53" s="121">
        <f t="shared" si="8"/>
        <v>12918850</v>
      </c>
      <c r="E53" s="194">
        <f t="shared" si="2"/>
        <v>100</v>
      </c>
    </row>
    <row r="54" spans="1:5" ht="13.35" customHeight="1" x14ac:dyDescent="0.25"/>
    <row r="55" spans="1:5" ht="13.35" customHeight="1" x14ac:dyDescent="0.25">
      <c r="A55" s="123"/>
    </row>
    <row r="56" spans="1:5" s="99" customFormat="1" ht="13.35" customHeight="1" x14ac:dyDescent="0.25">
      <c r="A56" s="124"/>
      <c r="B56" s="125"/>
      <c r="C56" s="125"/>
      <c r="D56" s="125"/>
    </row>
    <row r="57" spans="1:5" s="99" customFormat="1" ht="13.35" customHeight="1" x14ac:dyDescent="0.25">
      <c r="A57" s="126"/>
      <c r="B57" s="125"/>
      <c r="C57" s="125"/>
      <c r="D57" s="125"/>
    </row>
    <row r="58" spans="1:5" s="99" customFormat="1" ht="13.35" customHeight="1" x14ac:dyDescent="0.25">
      <c r="A58" s="124"/>
      <c r="B58" s="125"/>
      <c r="C58" s="125"/>
      <c r="D58" s="125"/>
    </row>
    <row r="59" spans="1:5" ht="13.35" customHeight="1" x14ac:dyDescent="0.25"/>
  </sheetData>
  <mergeCells count="2">
    <mergeCell ref="A1:D1"/>
    <mergeCell ref="A2:B2"/>
  </mergeCells>
  <pageMargins left="0.39370078740157483" right="0.19685039370078741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1"/>
    </sheetView>
  </sheetViews>
  <sheetFormatPr defaultColWidth="9.109375" defaultRowHeight="13.2" x14ac:dyDescent="0.25"/>
  <cols>
    <col min="1" max="1" width="3.6640625" style="1" customWidth="1"/>
    <col min="2" max="2" width="46.109375" style="8" customWidth="1"/>
    <col min="3" max="3" width="10" style="1" customWidth="1"/>
    <col min="4" max="4" width="10.109375" style="1" customWidth="1"/>
    <col min="5" max="5" width="10.44140625" style="1" customWidth="1"/>
    <col min="6" max="6" width="9.44140625" style="1" customWidth="1"/>
    <col min="7" max="16384" width="9.109375" style="1"/>
  </cols>
  <sheetData>
    <row r="1" spans="1:6" ht="16.5" customHeight="1" x14ac:dyDescent="0.3">
      <c r="A1" s="336" t="s">
        <v>326</v>
      </c>
      <c r="B1" s="336"/>
      <c r="C1" s="336"/>
      <c r="D1" s="336"/>
      <c r="E1" s="336"/>
      <c r="F1" s="336"/>
    </row>
    <row r="2" spans="1:6" x14ac:dyDescent="0.25">
      <c r="A2" s="18"/>
      <c r="C2" s="19"/>
      <c r="D2" s="18"/>
      <c r="E2" s="19"/>
    </row>
    <row r="3" spans="1:6" x14ac:dyDescent="0.25">
      <c r="A3" s="341" t="s">
        <v>99</v>
      </c>
      <c r="B3" s="341"/>
      <c r="C3" s="341"/>
      <c r="D3" s="341"/>
      <c r="E3" s="341"/>
      <c r="F3" s="341"/>
    </row>
    <row r="4" spans="1:6" x14ac:dyDescent="0.25">
      <c r="A4" s="341" t="s">
        <v>14</v>
      </c>
      <c r="B4" s="341"/>
      <c r="C4" s="341"/>
      <c r="D4" s="2"/>
      <c r="E4" s="2"/>
    </row>
    <row r="5" spans="1:6" ht="36.75" customHeight="1" x14ac:dyDescent="0.25">
      <c r="A5" s="2"/>
      <c r="B5" s="127"/>
      <c r="C5" s="203" t="s">
        <v>155</v>
      </c>
      <c r="D5" s="203" t="s">
        <v>162</v>
      </c>
      <c r="E5" s="203" t="s">
        <v>161</v>
      </c>
      <c r="F5" s="203" t="s">
        <v>156</v>
      </c>
    </row>
    <row r="6" spans="1:6" s="21" customFormat="1" ht="15" customHeight="1" x14ac:dyDescent="0.25">
      <c r="A6" s="20" t="s">
        <v>2</v>
      </c>
      <c r="B6" s="128" t="s">
        <v>100</v>
      </c>
      <c r="C6" s="20"/>
      <c r="D6" s="20"/>
      <c r="E6" s="20"/>
    </row>
    <row r="7" spans="1:6" s="21" customFormat="1" ht="15" customHeight="1" x14ac:dyDescent="0.25">
      <c r="A7" s="208" t="s">
        <v>15</v>
      </c>
      <c r="B7" s="209" t="s">
        <v>101</v>
      </c>
      <c r="C7" s="210">
        <v>520</v>
      </c>
      <c r="D7" s="210">
        <v>520</v>
      </c>
      <c r="E7" s="210">
        <v>0</v>
      </c>
      <c r="F7" s="204">
        <f>ROUND(E7/D7*100,2)</f>
        <v>0</v>
      </c>
    </row>
    <row r="8" spans="1:6" s="7" customFormat="1" ht="15" customHeight="1" x14ac:dyDescent="0.25">
      <c r="A8" s="208" t="s">
        <v>16</v>
      </c>
      <c r="B8" s="209" t="s">
        <v>127</v>
      </c>
      <c r="C8" s="210">
        <v>480</v>
      </c>
      <c r="D8" s="210">
        <v>480</v>
      </c>
      <c r="E8" s="210">
        <f>D8-C8</f>
        <v>0</v>
      </c>
      <c r="F8" s="204">
        <f t="shared" ref="F8:F41" si="0">ROUND(E8/D8*100,2)</f>
        <v>0</v>
      </c>
    </row>
    <row r="9" spans="1:6" s="7" customFormat="1" ht="15" customHeight="1" x14ac:dyDescent="0.25">
      <c r="A9" s="208" t="s">
        <v>18</v>
      </c>
      <c r="B9" s="209" t="s">
        <v>142</v>
      </c>
      <c r="C9" s="210">
        <v>0</v>
      </c>
      <c r="D9" s="210">
        <v>380</v>
      </c>
      <c r="E9" s="210">
        <f>D9-C9</f>
        <v>380</v>
      </c>
      <c r="F9" s="204">
        <f t="shared" si="0"/>
        <v>100</v>
      </c>
    </row>
    <row r="10" spans="1:6" s="3" customFormat="1" ht="15" customHeight="1" x14ac:dyDescent="0.25">
      <c r="B10" s="5" t="s">
        <v>3</v>
      </c>
      <c r="C10" s="24">
        <f>SUM(C7:C9)</f>
        <v>1000</v>
      </c>
      <c r="D10" s="24">
        <f t="shared" ref="D10:E10" si="1">SUM(D7:D9)</f>
        <v>1380</v>
      </c>
      <c r="E10" s="24">
        <f t="shared" si="1"/>
        <v>380</v>
      </c>
      <c r="F10" s="206">
        <f t="shared" si="0"/>
        <v>27.54</v>
      </c>
    </row>
    <row r="11" spans="1:6" ht="15" customHeight="1" x14ac:dyDescent="0.25">
      <c r="C11" s="19"/>
      <c r="D11" s="19"/>
      <c r="E11" s="19"/>
      <c r="F11" s="205"/>
    </row>
    <row r="12" spans="1:6" s="3" customFormat="1" ht="25.5" customHeight="1" x14ac:dyDescent="0.25">
      <c r="A12" s="129" t="s">
        <v>17</v>
      </c>
      <c r="B12" s="128" t="s">
        <v>50</v>
      </c>
      <c r="C12" s="14"/>
      <c r="D12" s="14"/>
      <c r="E12" s="14"/>
      <c r="F12" s="205"/>
    </row>
    <row r="13" spans="1:6" ht="15" customHeight="1" x14ac:dyDescent="0.25">
      <c r="A13" s="208" t="s">
        <v>15</v>
      </c>
      <c r="B13" s="209" t="s">
        <v>102</v>
      </c>
      <c r="C13" s="210">
        <v>0</v>
      </c>
      <c r="D13" s="210">
        <v>840</v>
      </c>
      <c r="E13" s="210">
        <v>840</v>
      </c>
      <c r="F13" s="204">
        <f t="shared" si="0"/>
        <v>100</v>
      </c>
    </row>
    <row r="14" spans="1:6" ht="15" customHeight="1" x14ac:dyDescent="0.25">
      <c r="A14" s="211" t="s">
        <v>16</v>
      </c>
      <c r="B14" s="209" t="s">
        <v>168</v>
      </c>
      <c r="C14" s="210"/>
      <c r="D14" s="210">
        <v>224</v>
      </c>
      <c r="E14" s="210">
        <v>224</v>
      </c>
      <c r="F14" s="204">
        <f t="shared" si="0"/>
        <v>100</v>
      </c>
    </row>
    <row r="15" spans="1:6" s="3" customFormat="1" ht="15" customHeight="1" x14ac:dyDescent="0.25">
      <c r="B15" s="5" t="s">
        <v>3</v>
      </c>
      <c r="C15" s="24">
        <f>SUM(C13:C14)</f>
        <v>0</v>
      </c>
      <c r="D15" s="24">
        <f t="shared" ref="D15" si="2">SUM(D13:D14)</f>
        <v>1064</v>
      </c>
      <c r="E15" s="24">
        <f t="shared" ref="E15" si="3">SUM(E13:E14)</f>
        <v>1064</v>
      </c>
      <c r="F15" s="205">
        <f t="shared" si="0"/>
        <v>100</v>
      </c>
    </row>
    <row r="16" spans="1:6" ht="15" customHeight="1" x14ac:dyDescent="0.25">
      <c r="B16" s="130"/>
      <c r="C16" s="4"/>
      <c r="D16" s="4"/>
      <c r="E16" s="4"/>
      <c r="F16" s="205"/>
    </row>
    <row r="17" spans="1:6" s="3" customFormat="1" ht="15" customHeight="1" x14ac:dyDescent="0.25">
      <c r="A17" s="3" t="s">
        <v>20</v>
      </c>
      <c r="B17" s="128" t="s">
        <v>37</v>
      </c>
      <c r="C17" s="14"/>
      <c r="D17" s="14"/>
      <c r="E17" s="14"/>
      <c r="F17" s="205"/>
    </row>
    <row r="18" spans="1:6" s="3" customFormat="1" ht="28.5" customHeight="1" x14ac:dyDescent="0.25">
      <c r="A18" s="131" t="s">
        <v>15</v>
      </c>
      <c r="B18" s="132" t="s">
        <v>103</v>
      </c>
      <c r="C18" s="14"/>
      <c r="D18" s="14"/>
      <c r="E18" s="14"/>
      <c r="F18" s="205"/>
    </row>
    <row r="19" spans="1:6" s="6" customFormat="1" ht="15" customHeight="1" x14ac:dyDescent="0.3">
      <c r="A19" s="12" t="s">
        <v>15</v>
      </c>
      <c r="B19" s="133" t="s">
        <v>138</v>
      </c>
      <c r="C19" s="160">
        <v>100</v>
      </c>
      <c r="D19" s="160">
        <v>100</v>
      </c>
      <c r="E19" s="160">
        <v>0</v>
      </c>
      <c r="F19" s="207">
        <f t="shared" si="0"/>
        <v>0</v>
      </c>
    </row>
    <row r="20" spans="1:6" s="3" customFormat="1" ht="15" customHeight="1" x14ac:dyDescent="0.25">
      <c r="B20" s="132" t="s">
        <v>3</v>
      </c>
      <c r="C20" s="16">
        <f>SUM(C19:C19)</f>
        <v>100</v>
      </c>
      <c r="D20" s="16">
        <f t="shared" ref="D20" si="4">SUM(D19:D19)</f>
        <v>100</v>
      </c>
      <c r="E20" s="16">
        <f t="shared" ref="E20" si="5">SUM(E19:E19)</f>
        <v>0</v>
      </c>
      <c r="F20" s="205">
        <f t="shared" si="0"/>
        <v>0</v>
      </c>
    </row>
    <row r="21" spans="1:6" s="3" customFormat="1" ht="15" customHeight="1" x14ac:dyDescent="0.25">
      <c r="A21" s="7" t="s">
        <v>16</v>
      </c>
      <c r="B21" s="132" t="s">
        <v>104</v>
      </c>
      <c r="C21" s="14"/>
      <c r="D21" s="14"/>
      <c r="E21" s="14"/>
      <c r="F21" s="205"/>
    </row>
    <row r="22" spans="1:6" ht="15" customHeight="1" x14ac:dyDescent="0.25">
      <c r="A22" s="208" t="s">
        <v>15</v>
      </c>
      <c r="B22" s="209" t="s">
        <v>130</v>
      </c>
      <c r="C22" s="210">
        <v>360</v>
      </c>
      <c r="D22" s="210">
        <v>360</v>
      </c>
      <c r="E22" s="210">
        <v>0</v>
      </c>
      <c r="F22" s="204">
        <f t="shared" si="0"/>
        <v>0</v>
      </c>
    </row>
    <row r="23" spans="1:6" ht="15" customHeight="1" x14ac:dyDescent="0.25">
      <c r="A23" s="208" t="s">
        <v>16</v>
      </c>
      <c r="B23" s="209" t="s">
        <v>141</v>
      </c>
      <c r="C23" s="210">
        <v>0</v>
      </c>
      <c r="D23" s="210">
        <v>0</v>
      </c>
      <c r="E23" s="210">
        <v>0</v>
      </c>
      <c r="F23" s="204"/>
    </row>
    <row r="24" spans="1:6" s="6" customFormat="1" ht="15" customHeight="1" x14ac:dyDescent="0.3">
      <c r="A24" s="158" t="s">
        <v>16</v>
      </c>
      <c r="B24" s="159" t="s">
        <v>131</v>
      </c>
      <c r="C24" s="160">
        <v>300</v>
      </c>
      <c r="D24" s="160">
        <v>300</v>
      </c>
      <c r="E24" s="160">
        <v>0</v>
      </c>
      <c r="F24" s="207">
        <f t="shared" si="0"/>
        <v>0</v>
      </c>
    </row>
    <row r="25" spans="1:6" s="3" customFormat="1" ht="15" customHeight="1" x14ac:dyDescent="0.25">
      <c r="B25" s="134" t="s">
        <v>3</v>
      </c>
      <c r="C25" s="135">
        <f>SUM(C22:C24)</f>
        <v>660</v>
      </c>
      <c r="D25" s="135">
        <f t="shared" ref="D25:E25" si="6">SUM(D22:D24)</f>
        <v>660</v>
      </c>
      <c r="E25" s="135">
        <f t="shared" si="6"/>
        <v>0</v>
      </c>
      <c r="F25" s="205">
        <f t="shared" si="0"/>
        <v>0</v>
      </c>
    </row>
    <row r="26" spans="1:6" s="3" customFormat="1" ht="15" customHeight="1" x14ac:dyDescent="0.25">
      <c r="B26" s="5" t="s">
        <v>3</v>
      </c>
      <c r="C26" s="24">
        <f>C20+C25</f>
        <v>760</v>
      </c>
      <c r="D26" s="24">
        <f t="shared" ref="D26:E26" si="7">D20+D25</f>
        <v>760</v>
      </c>
      <c r="E26" s="24">
        <f t="shared" si="7"/>
        <v>0</v>
      </c>
      <c r="F26" s="205">
        <f t="shared" si="0"/>
        <v>0</v>
      </c>
    </row>
    <row r="27" spans="1:6" s="3" customFormat="1" ht="15" customHeight="1" x14ac:dyDescent="0.25">
      <c r="B27" s="128"/>
      <c r="C27" s="14"/>
      <c r="D27" s="14"/>
      <c r="E27" s="14"/>
      <c r="F27" s="205"/>
    </row>
    <row r="28" spans="1:6" s="3" customFormat="1" ht="30" customHeight="1" x14ac:dyDescent="0.25">
      <c r="B28" s="5" t="s">
        <v>105</v>
      </c>
      <c r="C28" s="24">
        <f>C10+C15+C26</f>
        <v>1760</v>
      </c>
      <c r="D28" s="24">
        <f t="shared" ref="D28:E28" si="8">D10+D15+D26</f>
        <v>3204</v>
      </c>
      <c r="E28" s="24">
        <f t="shared" si="8"/>
        <v>1444</v>
      </c>
      <c r="F28" s="205">
        <f t="shared" si="0"/>
        <v>45.07</v>
      </c>
    </row>
    <row r="29" spans="1:6" s="3" customFormat="1" ht="15" customHeight="1" x14ac:dyDescent="0.25">
      <c r="B29" s="5"/>
      <c r="C29" s="24"/>
      <c r="D29" s="24"/>
      <c r="E29" s="24"/>
      <c r="F29" s="205"/>
    </row>
    <row r="30" spans="1:6" s="3" customFormat="1" ht="15" customHeight="1" x14ac:dyDescent="0.25">
      <c r="A30" s="3" t="s">
        <v>21</v>
      </c>
      <c r="B30" s="128" t="s">
        <v>106</v>
      </c>
      <c r="C30" s="14"/>
      <c r="D30" s="14"/>
      <c r="E30" s="14"/>
      <c r="F30" s="205"/>
    </row>
    <row r="31" spans="1:6" s="6" customFormat="1" ht="15" customHeight="1" x14ac:dyDescent="0.3">
      <c r="A31" s="211" t="s">
        <v>15</v>
      </c>
      <c r="B31" s="209" t="s">
        <v>128</v>
      </c>
      <c r="C31" s="210">
        <v>1238</v>
      </c>
      <c r="D31" s="210">
        <v>1238</v>
      </c>
      <c r="E31" s="210">
        <v>1238</v>
      </c>
      <c r="F31" s="204">
        <f t="shared" si="0"/>
        <v>100</v>
      </c>
    </row>
    <row r="32" spans="1:6" s="6" customFormat="1" ht="15" customHeight="1" x14ac:dyDescent="0.3">
      <c r="A32" s="211" t="s">
        <v>16</v>
      </c>
      <c r="B32" s="209" t="s">
        <v>136</v>
      </c>
      <c r="C32" s="210">
        <v>1474</v>
      </c>
      <c r="D32" s="210">
        <v>1474</v>
      </c>
      <c r="E32" s="210">
        <v>1474</v>
      </c>
      <c r="F32" s="204">
        <f t="shared" si="0"/>
        <v>100</v>
      </c>
    </row>
    <row r="33" spans="2:6" s="3" customFormat="1" ht="15" customHeight="1" x14ac:dyDescent="0.25">
      <c r="B33" s="132" t="s">
        <v>3</v>
      </c>
      <c r="C33" s="16">
        <f>SUM(C31:C32)</f>
        <v>2712</v>
      </c>
      <c r="D33" s="16">
        <f t="shared" ref="D33" si="9">SUM(D31:D32)</f>
        <v>2712</v>
      </c>
      <c r="E33" s="16">
        <f t="shared" ref="E33" si="10">SUM(E31:E32)</f>
        <v>2712</v>
      </c>
      <c r="F33" s="205">
        <f t="shared" si="0"/>
        <v>100</v>
      </c>
    </row>
    <row r="34" spans="2:6" ht="15" customHeight="1" x14ac:dyDescent="0.25">
      <c r="C34" s="17"/>
      <c r="D34" s="17"/>
      <c r="E34" s="17"/>
      <c r="F34" s="205"/>
    </row>
    <row r="35" spans="2:6" s="3" customFormat="1" ht="15" customHeight="1" x14ac:dyDescent="0.25">
      <c r="B35" s="128" t="s">
        <v>107</v>
      </c>
      <c r="C35" s="14">
        <f>C33</f>
        <v>2712</v>
      </c>
      <c r="D35" s="14">
        <f t="shared" ref="D35:E35" si="11">D33</f>
        <v>2712</v>
      </c>
      <c r="E35" s="14">
        <f t="shared" si="11"/>
        <v>2712</v>
      </c>
      <c r="F35" s="205">
        <f t="shared" si="0"/>
        <v>100</v>
      </c>
    </row>
    <row r="36" spans="2:6" s="3" customFormat="1" ht="15" customHeight="1" x14ac:dyDescent="0.25">
      <c r="B36" s="128"/>
      <c r="C36" s="14"/>
      <c r="D36" s="14"/>
      <c r="E36" s="14"/>
      <c r="F36" s="205"/>
    </row>
    <row r="37" spans="2:6" ht="15" customHeight="1" x14ac:dyDescent="0.25">
      <c r="B37" s="5" t="s">
        <v>4</v>
      </c>
      <c r="C37" s="13">
        <f>C28+C35</f>
        <v>4472</v>
      </c>
      <c r="D37" s="13">
        <f t="shared" ref="D37:E37" si="12">D28+D35</f>
        <v>5916</v>
      </c>
      <c r="E37" s="13">
        <f t="shared" si="12"/>
        <v>4156</v>
      </c>
      <c r="F37" s="205">
        <f t="shared" si="0"/>
        <v>70.25</v>
      </c>
    </row>
    <row r="38" spans="2:6" x14ac:dyDescent="0.25">
      <c r="C38" s="17"/>
      <c r="D38" s="17"/>
      <c r="E38" s="17"/>
      <c r="F38" s="205"/>
    </row>
    <row r="39" spans="2:6" x14ac:dyDescent="0.25">
      <c r="B39" s="23" t="s">
        <v>108</v>
      </c>
      <c r="C39" s="17"/>
      <c r="D39" s="17"/>
      <c r="E39" s="17"/>
      <c r="F39" s="205"/>
    </row>
    <row r="40" spans="2:6" x14ac:dyDescent="0.25">
      <c r="B40" s="212" t="s">
        <v>109</v>
      </c>
      <c r="C40" s="213">
        <f>C37-C41</f>
        <v>4072</v>
      </c>
      <c r="D40" s="213">
        <f t="shared" ref="D40:E40" si="13">D37-D41</f>
        <v>5516</v>
      </c>
      <c r="E40" s="213">
        <f t="shared" si="13"/>
        <v>4156</v>
      </c>
      <c r="F40" s="204">
        <f t="shared" si="0"/>
        <v>75.34</v>
      </c>
    </row>
    <row r="41" spans="2:6" x14ac:dyDescent="0.25">
      <c r="B41" s="11" t="s">
        <v>110</v>
      </c>
      <c r="C41" s="137">
        <f>C19+C24</f>
        <v>400</v>
      </c>
      <c r="D41" s="137">
        <f t="shared" ref="D41:E41" si="14">D19+D24</f>
        <v>400</v>
      </c>
      <c r="E41" s="137">
        <f t="shared" si="14"/>
        <v>0</v>
      </c>
      <c r="F41" s="207">
        <f t="shared" si="0"/>
        <v>0</v>
      </c>
    </row>
    <row r="42" spans="2:6" x14ac:dyDescent="0.25">
      <c r="C42" s="17"/>
      <c r="D42" s="22"/>
      <c r="E42" s="17"/>
    </row>
    <row r="43" spans="2:6" x14ac:dyDescent="0.25">
      <c r="C43" s="17"/>
      <c r="D43" s="22"/>
      <c r="E43" s="17"/>
    </row>
  </sheetData>
  <mergeCells count="3">
    <mergeCell ref="A4:C4"/>
    <mergeCell ref="A1:F1"/>
    <mergeCell ref="A3:F3"/>
  </mergeCells>
  <pageMargins left="0.55118110236220474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selection sqref="A1:F1"/>
    </sheetView>
  </sheetViews>
  <sheetFormatPr defaultColWidth="9.109375" defaultRowHeight="13.2" x14ac:dyDescent="0.25"/>
  <cols>
    <col min="1" max="1" width="4.44140625" style="1" customWidth="1"/>
    <col min="2" max="2" width="53.6640625" style="18" customWidth="1"/>
    <col min="3" max="3" width="10" style="4" customWidth="1"/>
    <col min="4" max="4" width="10.44140625" style="1" customWidth="1"/>
    <col min="5" max="5" width="10.5546875" style="1" customWidth="1"/>
    <col min="6" max="6" width="9.44140625" style="1" customWidth="1"/>
    <col min="7" max="16384" width="9.109375" style="1"/>
  </cols>
  <sheetData>
    <row r="1" spans="1:6" ht="13.8" x14ac:dyDescent="0.3">
      <c r="A1" s="336" t="s">
        <v>327</v>
      </c>
      <c r="B1" s="336"/>
      <c r="C1" s="336"/>
      <c r="D1" s="336"/>
      <c r="E1" s="336"/>
      <c r="F1" s="336"/>
    </row>
    <row r="2" spans="1:6" ht="24.75" customHeight="1" x14ac:dyDescent="0.25">
      <c r="A2" s="341" t="s">
        <v>111</v>
      </c>
      <c r="B2" s="341"/>
      <c r="C2" s="341"/>
      <c r="D2" s="341"/>
      <c r="E2" s="341"/>
      <c r="F2" s="341"/>
    </row>
    <row r="3" spans="1:6" ht="39" customHeight="1" x14ac:dyDescent="0.25">
      <c r="A3" s="2"/>
      <c r="B3" s="2"/>
      <c r="C3" s="203" t="s">
        <v>155</v>
      </c>
      <c r="D3" s="203" t="s">
        <v>160</v>
      </c>
      <c r="E3" s="203" t="s">
        <v>161</v>
      </c>
      <c r="F3" s="203" t="s">
        <v>156</v>
      </c>
    </row>
    <row r="4" spans="1:6" x14ac:dyDescent="0.25">
      <c r="A4" s="3" t="s">
        <v>2</v>
      </c>
      <c r="B4" s="5" t="s">
        <v>112</v>
      </c>
      <c r="C4" s="14"/>
      <c r="D4" s="14"/>
      <c r="E4" s="14"/>
    </row>
    <row r="5" spans="1:6" s="44" customFormat="1" ht="13.5" customHeight="1" x14ac:dyDescent="0.25">
      <c r="A5" s="138" t="s">
        <v>15</v>
      </c>
      <c r="B5" s="140" t="s">
        <v>113</v>
      </c>
      <c r="C5" s="141">
        <v>500</v>
      </c>
      <c r="D5" s="141">
        <v>450</v>
      </c>
      <c r="E5" s="141">
        <v>0</v>
      </c>
      <c r="F5" s="204">
        <f>ROUND(E5/D5*100,2)</f>
        <v>0</v>
      </c>
    </row>
    <row r="6" spans="1:6" s="44" customFormat="1" ht="15.75" customHeight="1" x14ac:dyDescent="0.25">
      <c r="A6" s="138" t="s">
        <v>16</v>
      </c>
      <c r="B6" s="140" t="s">
        <v>129</v>
      </c>
      <c r="C6" s="141">
        <v>150</v>
      </c>
      <c r="D6" s="141">
        <v>150</v>
      </c>
      <c r="E6" s="141">
        <v>169</v>
      </c>
      <c r="F6" s="204">
        <f t="shared" ref="F6:F46" si="0">ROUND(E6/D6*100,2)</f>
        <v>112.67</v>
      </c>
    </row>
    <row r="7" spans="1:6" s="44" customFormat="1" ht="15.75" customHeight="1" x14ac:dyDescent="0.25">
      <c r="A7" s="138" t="s">
        <v>18</v>
      </c>
      <c r="B7" s="140" t="s">
        <v>132</v>
      </c>
      <c r="C7" s="141">
        <v>1238</v>
      </c>
      <c r="D7" s="141">
        <v>1238</v>
      </c>
      <c r="E7" s="141">
        <v>1238</v>
      </c>
      <c r="F7" s="204">
        <f t="shared" si="0"/>
        <v>100</v>
      </c>
    </row>
    <row r="8" spans="1:6" s="44" customFormat="1" ht="18.75" customHeight="1" x14ac:dyDescent="0.25">
      <c r="A8" s="142" t="s">
        <v>19</v>
      </c>
      <c r="B8" s="143"/>
      <c r="C8" s="144"/>
      <c r="D8" s="144"/>
      <c r="E8" s="144"/>
      <c r="F8" s="207"/>
    </row>
    <row r="9" spans="1:6" x14ac:dyDescent="0.25">
      <c r="A9" s="26"/>
      <c r="B9" s="23" t="s">
        <v>3</v>
      </c>
      <c r="C9" s="145">
        <f>SUM(C5:C8)</f>
        <v>1888</v>
      </c>
      <c r="D9" s="145">
        <f t="shared" ref="D9:E9" si="1">SUM(D5:D8)</f>
        <v>1838</v>
      </c>
      <c r="E9" s="145">
        <f t="shared" si="1"/>
        <v>1407</v>
      </c>
      <c r="F9" s="206">
        <f t="shared" si="0"/>
        <v>76.55</v>
      </c>
    </row>
    <row r="10" spans="1:6" x14ac:dyDescent="0.25">
      <c r="A10" s="26"/>
      <c r="B10" s="23"/>
      <c r="C10" s="145"/>
      <c r="D10" s="145"/>
      <c r="E10" s="145"/>
      <c r="F10" s="205"/>
    </row>
    <row r="11" spans="1:6" x14ac:dyDescent="0.25">
      <c r="A11" s="3" t="s">
        <v>13</v>
      </c>
      <c r="B11" s="23" t="s">
        <v>114</v>
      </c>
      <c r="C11" s="14"/>
      <c r="D11" s="14"/>
      <c r="E11" s="14"/>
      <c r="F11" s="205"/>
    </row>
    <row r="12" spans="1:6" s="27" customFormat="1" ht="15.6" x14ac:dyDescent="0.3">
      <c r="A12" s="138" t="s">
        <v>15</v>
      </c>
      <c r="B12" s="45" t="s">
        <v>133</v>
      </c>
      <c r="C12" s="139">
        <v>480</v>
      </c>
      <c r="D12" s="139">
        <v>480</v>
      </c>
      <c r="E12" s="139">
        <v>245</v>
      </c>
      <c r="F12" s="204">
        <f t="shared" si="0"/>
        <v>51.04</v>
      </c>
    </row>
    <row r="13" spans="1:6" s="27" customFormat="1" ht="15.6" x14ac:dyDescent="0.3">
      <c r="A13" s="138" t="s">
        <v>16</v>
      </c>
      <c r="B13" s="45" t="s">
        <v>134</v>
      </c>
      <c r="C13" s="139">
        <v>520</v>
      </c>
      <c r="D13" s="139">
        <v>520</v>
      </c>
      <c r="E13" s="139">
        <v>0</v>
      </c>
      <c r="F13" s="204">
        <f t="shared" si="0"/>
        <v>0</v>
      </c>
    </row>
    <row r="14" spans="1:6" s="27" customFormat="1" ht="15.6" x14ac:dyDescent="0.3">
      <c r="A14" s="138" t="s">
        <v>18</v>
      </c>
      <c r="B14" s="45" t="s">
        <v>135</v>
      </c>
      <c r="C14" s="139">
        <v>1010</v>
      </c>
      <c r="D14" s="139">
        <v>0</v>
      </c>
      <c r="E14" s="139">
        <v>0</v>
      </c>
      <c r="F14" s="204"/>
    </row>
    <row r="15" spans="1:6" s="27" customFormat="1" ht="15.6" x14ac:dyDescent="0.3">
      <c r="A15" s="138" t="s">
        <v>19</v>
      </c>
      <c r="B15" s="45" t="s">
        <v>140</v>
      </c>
      <c r="C15" s="139">
        <v>0</v>
      </c>
      <c r="D15" s="139">
        <f>950+257</f>
        <v>1207</v>
      </c>
      <c r="E15" s="139">
        <v>1200</v>
      </c>
      <c r="F15" s="204">
        <f t="shared" ref="F15" si="2">ROUND(E15/D15*100,2)</f>
        <v>99.42</v>
      </c>
    </row>
    <row r="16" spans="1:6" s="27" customFormat="1" ht="15.6" x14ac:dyDescent="0.3">
      <c r="A16" s="138" t="s">
        <v>169</v>
      </c>
      <c r="B16" s="45" t="s">
        <v>170</v>
      </c>
      <c r="C16" s="139">
        <v>0</v>
      </c>
      <c r="D16" s="139">
        <v>630</v>
      </c>
      <c r="E16" s="139">
        <v>491</v>
      </c>
      <c r="F16" s="204">
        <f t="shared" si="0"/>
        <v>77.94</v>
      </c>
    </row>
    <row r="17" spans="1:6" s="3" customFormat="1" x14ac:dyDescent="0.25">
      <c r="A17" s="1"/>
      <c r="B17" s="5" t="s">
        <v>3</v>
      </c>
      <c r="C17" s="145">
        <f>SUM(C12:C16)</f>
        <v>2010</v>
      </c>
      <c r="D17" s="145">
        <f>SUM(D12:D16)</f>
        <v>2837</v>
      </c>
      <c r="E17" s="145">
        <f t="shared" ref="E17" si="3">SUM(E12:E16)</f>
        <v>1936</v>
      </c>
      <c r="F17" s="206">
        <f t="shared" si="0"/>
        <v>68.239999999999995</v>
      </c>
    </row>
    <row r="18" spans="1:6" s="3" customFormat="1" x14ac:dyDescent="0.25">
      <c r="A18" s="1"/>
      <c r="B18" s="5"/>
      <c r="C18" s="145"/>
      <c r="D18" s="145"/>
      <c r="E18" s="145"/>
      <c r="F18" s="205"/>
    </row>
    <row r="19" spans="1:6" s="3" customFormat="1" x14ac:dyDescent="0.25">
      <c r="A19" s="3" t="s">
        <v>20</v>
      </c>
      <c r="B19" s="23" t="s">
        <v>68</v>
      </c>
      <c r="C19" s="14"/>
      <c r="D19" s="14"/>
      <c r="E19" s="14"/>
      <c r="F19" s="205"/>
    </row>
    <row r="20" spans="1:6" s="3" customFormat="1" x14ac:dyDescent="0.25">
      <c r="A20" s="7" t="s">
        <v>15</v>
      </c>
      <c r="B20" s="146" t="s">
        <v>115</v>
      </c>
      <c r="C20" s="16"/>
      <c r="D20" s="16"/>
      <c r="E20" s="16"/>
      <c r="F20" s="205"/>
    </row>
    <row r="21" spans="1:6" x14ac:dyDescent="0.25">
      <c r="A21" s="12"/>
      <c r="B21" s="147"/>
      <c r="C21" s="148"/>
      <c r="D21" s="148"/>
      <c r="E21" s="214"/>
      <c r="F21" s="207"/>
    </row>
    <row r="22" spans="1:6" x14ac:dyDescent="0.25">
      <c r="A22" s="12"/>
      <c r="B22" s="147"/>
      <c r="C22" s="148"/>
      <c r="D22" s="148"/>
      <c r="E22" s="214"/>
      <c r="F22" s="207"/>
    </row>
    <row r="23" spans="1:6" s="3" customFormat="1" x14ac:dyDescent="0.25">
      <c r="B23" s="146" t="s">
        <v>3</v>
      </c>
      <c r="C23" s="16">
        <f>SUM(C21:C22)</f>
        <v>0</v>
      </c>
      <c r="D23" s="16">
        <f t="shared" ref="D23:E23" si="4">SUM(D21:D22)</f>
        <v>0</v>
      </c>
      <c r="E23" s="16">
        <f t="shared" si="4"/>
        <v>0</v>
      </c>
      <c r="F23" s="205"/>
    </row>
    <row r="24" spans="1:6" s="3" customFormat="1" x14ac:dyDescent="0.25">
      <c r="A24" s="7" t="s">
        <v>16</v>
      </c>
      <c r="B24" s="146" t="s">
        <v>116</v>
      </c>
      <c r="C24" s="14"/>
      <c r="D24" s="14"/>
      <c r="E24" s="14"/>
      <c r="F24" s="205"/>
    </row>
    <row r="25" spans="1:6" x14ac:dyDescent="0.25">
      <c r="A25" s="10" t="s">
        <v>15</v>
      </c>
      <c r="B25" s="149" t="s">
        <v>117</v>
      </c>
      <c r="C25" s="150">
        <v>174</v>
      </c>
      <c r="D25" s="150">
        <v>0</v>
      </c>
      <c r="E25" s="150">
        <v>0</v>
      </c>
      <c r="F25" s="204"/>
    </row>
    <row r="26" spans="1:6" x14ac:dyDescent="0.25">
      <c r="A26" s="10" t="s">
        <v>16</v>
      </c>
      <c r="B26" s="45" t="s">
        <v>135</v>
      </c>
      <c r="C26" s="150">
        <v>0</v>
      </c>
      <c r="D26" s="150">
        <v>1010</v>
      </c>
      <c r="E26" s="150">
        <v>1010</v>
      </c>
      <c r="F26" s="204">
        <f t="shared" ref="F26" si="5">ROUND(E26/D26*100,2)</f>
        <v>100</v>
      </c>
    </row>
    <row r="27" spans="1:6" x14ac:dyDescent="0.25">
      <c r="A27" s="10" t="s">
        <v>18</v>
      </c>
      <c r="B27" s="45" t="s">
        <v>171</v>
      </c>
      <c r="C27" s="150">
        <v>0</v>
      </c>
      <c r="D27" s="150">
        <v>50</v>
      </c>
      <c r="E27" s="150">
        <v>50</v>
      </c>
      <c r="F27" s="204">
        <f t="shared" si="0"/>
        <v>100</v>
      </c>
    </row>
    <row r="28" spans="1:6" s="3" customFormat="1" x14ac:dyDescent="0.25">
      <c r="B28" s="146" t="s">
        <v>3</v>
      </c>
      <c r="C28" s="16">
        <f>SUM(C25:C27)</f>
        <v>174</v>
      </c>
      <c r="D28" s="16">
        <f>SUM(D25:D27)</f>
        <v>1060</v>
      </c>
      <c r="E28" s="16">
        <f>SUM(E25:E27)</f>
        <v>1060</v>
      </c>
      <c r="F28" s="205">
        <f t="shared" si="0"/>
        <v>100</v>
      </c>
    </row>
    <row r="29" spans="1:6" s="3" customFormat="1" x14ac:dyDescent="0.25">
      <c r="A29" s="7" t="s">
        <v>18</v>
      </c>
      <c r="B29" s="146" t="s">
        <v>118</v>
      </c>
      <c r="C29" s="14"/>
      <c r="D29" s="14"/>
      <c r="E29" s="14"/>
      <c r="F29" s="205"/>
    </row>
    <row r="30" spans="1:6" x14ac:dyDescent="0.25">
      <c r="A30" s="10" t="s">
        <v>15</v>
      </c>
      <c r="B30" s="149" t="s">
        <v>117</v>
      </c>
      <c r="C30" s="150">
        <v>0</v>
      </c>
      <c r="D30" s="150">
        <v>174</v>
      </c>
      <c r="E30" s="150">
        <v>174</v>
      </c>
      <c r="F30" s="204">
        <f t="shared" si="0"/>
        <v>100</v>
      </c>
    </row>
    <row r="31" spans="1:6" s="3" customFormat="1" x14ac:dyDescent="0.25">
      <c r="B31" s="146" t="s">
        <v>3</v>
      </c>
      <c r="C31" s="16">
        <f>SUM(C30:C30)</f>
        <v>0</v>
      </c>
      <c r="D31" s="16">
        <f t="shared" ref="D31:E31" si="6">SUM(D30:D30)</f>
        <v>174</v>
      </c>
      <c r="E31" s="16">
        <f t="shared" si="6"/>
        <v>174</v>
      </c>
      <c r="F31" s="205">
        <f t="shared" si="0"/>
        <v>100</v>
      </c>
    </row>
    <row r="32" spans="1:6" ht="12.75" customHeight="1" x14ac:dyDescent="0.25">
      <c r="A32" s="151" t="s">
        <v>19</v>
      </c>
      <c r="B32" s="152" t="s">
        <v>119</v>
      </c>
      <c r="C32" s="25"/>
      <c r="D32" s="25"/>
      <c r="E32" s="25"/>
      <c r="F32" s="205"/>
    </row>
    <row r="33" spans="1:6" s="27" customFormat="1" ht="15.9" customHeight="1" x14ac:dyDescent="0.3">
      <c r="A33" s="153" t="s">
        <v>120</v>
      </c>
      <c r="B33" s="154" t="s">
        <v>121</v>
      </c>
      <c r="C33" s="155">
        <v>400</v>
      </c>
      <c r="D33" s="155">
        <v>413</v>
      </c>
      <c r="E33" s="155">
        <v>0</v>
      </c>
      <c r="F33" s="207">
        <f t="shared" si="0"/>
        <v>0</v>
      </c>
    </row>
    <row r="34" spans="1:6" ht="15" customHeight="1" x14ac:dyDescent="0.25">
      <c r="A34" s="2"/>
      <c r="B34" s="152" t="s">
        <v>3</v>
      </c>
      <c r="C34" s="15">
        <f>SUM(C33:C33)</f>
        <v>400</v>
      </c>
      <c r="D34" s="15">
        <f t="shared" ref="D34:E34" si="7">SUM(D33:D33)</f>
        <v>413</v>
      </c>
      <c r="E34" s="15">
        <f t="shared" si="7"/>
        <v>0</v>
      </c>
      <c r="F34" s="205">
        <f t="shared" si="0"/>
        <v>0</v>
      </c>
    </row>
    <row r="35" spans="1:6" s="3" customFormat="1" x14ac:dyDescent="0.25">
      <c r="A35" s="1"/>
      <c r="B35" s="5" t="s">
        <v>3</v>
      </c>
      <c r="C35" s="145">
        <f>C34+C31+C28+C23</f>
        <v>574</v>
      </c>
      <c r="D35" s="145">
        <f>D34+D31+D28+D23</f>
        <v>1647</v>
      </c>
      <c r="E35" s="145">
        <f>E34+E31+E28+E23</f>
        <v>1234</v>
      </c>
      <c r="F35" s="206">
        <f t="shared" si="0"/>
        <v>74.92</v>
      </c>
    </row>
    <row r="36" spans="1:6" s="3" customFormat="1" ht="21.75" customHeight="1" x14ac:dyDescent="0.25">
      <c r="B36" s="5" t="s">
        <v>122</v>
      </c>
      <c r="C36" s="14">
        <f>C35+C17+C9</f>
        <v>4472</v>
      </c>
      <c r="D36" s="14">
        <f>D35+D17+D9</f>
        <v>6322</v>
      </c>
      <c r="E36" s="14">
        <f>E35+E17+E9</f>
        <v>4577</v>
      </c>
      <c r="F36" s="206">
        <f t="shared" si="0"/>
        <v>72.400000000000006</v>
      </c>
    </row>
    <row r="37" spans="1:6" s="3" customFormat="1" ht="9.75" customHeight="1" x14ac:dyDescent="0.25">
      <c r="B37" s="5"/>
      <c r="C37" s="14"/>
      <c r="D37" s="14"/>
      <c r="E37" s="14"/>
      <c r="F37" s="205"/>
    </row>
    <row r="38" spans="1:6" s="3" customFormat="1" ht="15" customHeight="1" x14ac:dyDescent="0.25">
      <c r="A38" s="3" t="s">
        <v>21</v>
      </c>
      <c r="B38" s="128" t="s">
        <v>123</v>
      </c>
      <c r="C38" s="14"/>
      <c r="D38" s="14"/>
      <c r="E38" s="14"/>
      <c r="F38" s="205"/>
    </row>
    <row r="39" spans="1:6" s="6" customFormat="1" ht="15" customHeight="1" x14ac:dyDescent="0.3">
      <c r="A39" s="10" t="s">
        <v>15</v>
      </c>
      <c r="B39" s="9" t="s">
        <v>124</v>
      </c>
      <c r="C39" s="46">
        <v>0</v>
      </c>
      <c r="D39" s="46">
        <v>0</v>
      </c>
      <c r="E39" s="46">
        <v>0</v>
      </c>
      <c r="F39" s="204"/>
    </row>
    <row r="40" spans="1:6" s="3" customFormat="1" ht="15" customHeight="1" x14ac:dyDescent="0.25">
      <c r="B40" s="128" t="s">
        <v>3</v>
      </c>
      <c r="C40" s="14">
        <f>SUM(C39:C39)</f>
        <v>0</v>
      </c>
      <c r="D40" s="14">
        <f t="shared" ref="D40:E40" si="8">SUM(D39:D39)</f>
        <v>0</v>
      </c>
      <c r="E40" s="14">
        <f t="shared" si="8"/>
        <v>0</v>
      </c>
      <c r="F40" s="205"/>
    </row>
    <row r="41" spans="1:6" s="6" customFormat="1" ht="15" customHeight="1" x14ac:dyDescent="0.3">
      <c r="B41" s="128" t="s">
        <v>125</v>
      </c>
      <c r="C41" s="14">
        <v>0</v>
      </c>
      <c r="D41" s="14">
        <v>0</v>
      </c>
      <c r="E41" s="14">
        <v>0</v>
      </c>
      <c r="F41" s="205"/>
    </row>
    <row r="42" spans="1:6" s="3" customFormat="1" x14ac:dyDescent="0.25">
      <c r="A42" s="1"/>
      <c r="B42" s="23"/>
      <c r="C42" s="14"/>
      <c r="D42" s="14"/>
      <c r="E42" s="14"/>
      <c r="F42" s="205"/>
    </row>
    <row r="43" spans="1:6" s="3" customFormat="1" x14ac:dyDescent="0.25">
      <c r="A43" s="1"/>
      <c r="B43" s="23" t="s">
        <v>4</v>
      </c>
      <c r="C43" s="14">
        <f>C36+C41</f>
        <v>4472</v>
      </c>
      <c r="D43" s="14">
        <f t="shared" ref="D43:E43" si="9">D36+D41</f>
        <v>6322</v>
      </c>
      <c r="E43" s="14">
        <f t="shared" si="9"/>
        <v>4577</v>
      </c>
      <c r="F43" s="206">
        <f t="shared" si="0"/>
        <v>72.400000000000006</v>
      </c>
    </row>
    <row r="44" spans="1:6" s="3" customFormat="1" x14ac:dyDescent="0.25">
      <c r="A44" s="1"/>
      <c r="B44" s="23" t="s">
        <v>108</v>
      </c>
      <c r="C44" s="14"/>
      <c r="D44" s="14"/>
      <c r="E44" s="14"/>
      <c r="F44" s="205"/>
    </row>
    <row r="45" spans="1:6" ht="15.75" customHeight="1" x14ac:dyDescent="0.25">
      <c r="B45" s="136" t="s">
        <v>109</v>
      </c>
      <c r="C45" s="156">
        <f>C43-C46</f>
        <v>4072</v>
      </c>
      <c r="D45" s="156">
        <f t="shared" ref="D45:E45" si="10">D43-D46</f>
        <v>5909</v>
      </c>
      <c r="E45" s="156">
        <f t="shared" si="10"/>
        <v>4577</v>
      </c>
      <c r="F45" s="215">
        <f t="shared" si="0"/>
        <v>77.459999999999994</v>
      </c>
    </row>
    <row r="46" spans="1:6" ht="19.5" customHeight="1" x14ac:dyDescent="0.25">
      <c r="B46" s="11" t="s">
        <v>110</v>
      </c>
      <c r="C46" s="157">
        <f>C33+C8+C22+C21</f>
        <v>400</v>
      </c>
      <c r="D46" s="157">
        <f t="shared" ref="D46:E46" si="11">D33+D8+D22+D21</f>
        <v>413</v>
      </c>
      <c r="E46" s="157">
        <f t="shared" si="11"/>
        <v>0</v>
      </c>
      <c r="F46" s="216">
        <f t="shared" si="0"/>
        <v>0</v>
      </c>
    </row>
    <row r="47" spans="1:6" ht="11.25" customHeight="1" x14ac:dyDescent="0.25"/>
    <row r="48" spans="1:6" ht="11.25" customHeight="1" x14ac:dyDescent="0.25"/>
    <row r="49" spans="2:5" ht="11.25" customHeight="1" x14ac:dyDescent="0.25">
      <c r="B49" s="23" t="s">
        <v>126</v>
      </c>
      <c r="C49" s="14">
        <f>C43-'3. melléklet'!C37</f>
        <v>0</v>
      </c>
      <c r="D49" s="14">
        <f>D43-'3. melléklet'!D37</f>
        <v>406</v>
      </c>
      <c r="E49" s="14">
        <f>E43-'3. melléklet'!E37</f>
        <v>421</v>
      </c>
    </row>
    <row r="50" spans="2:5" ht="11.25" customHeight="1" x14ac:dyDescent="0.25"/>
    <row r="51" spans="2:5" ht="11.25" customHeight="1" x14ac:dyDescent="0.25"/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s="6" customFormat="1" ht="13.8" x14ac:dyDescent="0.3">
      <c r="A75" s="1"/>
      <c r="B75" s="18"/>
      <c r="C75" s="19"/>
    </row>
    <row r="76" spans="1:3" s="3" customFormat="1" x14ac:dyDescent="0.25">
      <c r="A76" s="1"/>
      <c r="B76" s="18"/>
      <c r="C76" s="19"/>
    </row>
    <row r="77" spans="1:3" s="7" customFormat="1" x14ac:dyDescent="0.25">
      <c r="A77" s="1"/>
      <c r="B77" s="18"/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1:3" x14ac:dyDescent="0.25">
      <c r="C81" s="19"/>
    </row>
    <row r="82" spans="1:3" x14ac:dyDescent="0.25">
      <c r="C82" s="19"/>
    </row>
    <row r="83" spans="1:3" x14ac:dyDescent="0.25">
      <c r="C83" s="19"/>
    </row>
    <row r="84" spans="1:3" x14ac:dyDescent="0.25">
      <c r="C84" s="19"/>
    </row>
    <row r="85" spans="1:3" x14ac:dyDescent="0.25">
      <c r="A85" s="21"/>
      <c r="C85" s="19"/>
    </row>
    <row r="86" spans="1:3" x14ac:dyDescent="0.25">
      <c r="A86" s="21"/>
      <c r="C86" s="19"/>
    </row>
    <row r="87" spans="1:3" x14ac:dyDescent="0.25">
      <c r="C87" s="19"/>
    </row>
    <row r="88" spans="1:3" x14ac:dyDescent="0.25">
      <c r="C88" s="19"/>
    </row>
    <row r="89" spans="1:3" x14ac:dyDescent="0.25">
      <c r="A89" s="3"/>
      <c r="B89" s="23"/>
      <c r="C89" s="13"/>
    </row>
    <row r="92" spans="1:3" s="3" customFormat="1" x14ac:dyDescent="0.25">
      <c r="B92" s="23"/>
      <c r="C92" s="14"/>
    </row>
    <row r="95" spans="1:3" s="3" customFormat="1" x14ac:dyDescent="0.25">
      <c r="B95" s="23"/>
      <c r="C95" s="4"/>
    </row>
    <row r="96" spans="1:3" x14ac:dyDescent="0.25">
      <c r="C96" s="17"/>
    </row>
    <row r="97" spans="1:3" x14ac:dyDescent="0.25">
      <c r="C97" s="17"/>
    </row>
    <row r="98" spans="1:3" x14ac:dyDescent="0.25">
      <c r="C98" s="17"/>
    </row>
    <row r="99" spans="1:3" x14ac:dyDescent="0.25">
      <c r="C99" s="17"/>
    </row>
    <row r="100" spans="1:3" x14ac:dyDescent="0.25">
      <c r="C100" s="17"/>
    </row>
    <row r="101" spans="1:3" x14ac:dyDescent="0.25">
      <c r="C101" s="17"/>
    </row>
    <row r="102" spans="1:3" x14ac:dyDescent="0.25">
      <c r="C102" s="17"/>
    </row>
    <row r="103" spans="1:3" x14ac:dyDescent="0.25">
      <c r="C103" s="17"/>
    </row>
    <row r="104" spans="1:3" x14ac:dyDescent="0.25">
      <c r="B104" s="23"/>
      <c r="C104" s="14"/>
    </row>
    <row r="105" spans="1:3" x14ac:dyDescent="0.25">
      <c r="B105" s="23"/>
    </row>
    <row r="106" spans="1:3" x14ac:dyDescent="0.25">
      <c r="C106" s="14"/>
    </row>
    <row r="107" spans="1:3" x14ac:dyDescent="0.25">
      <c r="A107" s="3"/>
      <c r="B107" s="23"/>
    </row>
    <row r="109" spans="1:3" x14ac:dyDescent="0.25">
      <c r="C109" s="14"/>
    </row>
    <row r="110" spans="1:3" x14ac:dyDescent="0.25">
      <c r="A110" s="3"/>
      <c r="B110" s="23"/>
      <c r="C110" s="14"/>
    </row>
    <row r="111" spans="1:3" x14ac:dyDescent="0.25">
      <c r="A111" s="3"/>
      <c r="B111" s="23"/>
    </row>
    <row r="112" spans="1:3" x14ac:dyDescent="0.25">
      <c r="C112" s="14"/>
    </row>
    <row r="113" spans="1:3" x14ac:dyDescent="0.25">
      <c r="A113" s="3"/>
      <c r="B113" s="23"/>
      <c r="C113" s="17"/>
    </row>
    <row r="114" spans="1:3" x14ac:dyDescent="0.25">
      <c r="B114" s="21"/>
      <c r="C114" s="17"/>
    </row>
    <row r="115" spans="1:3" x14ac:dyDescent="0.25">
      <c r="B115" s="21"/>
      <c r="C115" s="17"/>
    </row>
    <row r="116" spans="1:3" x14ac:dyDescent="0.25">
      <c r="B116" s="21"/>
      <c r="C116" s="17"/>
    </row>
    <row r="117" spans="1:3" x14ac:dyDescent="0.25">
      <c r="B117" s="21"/>
      <c r="C117" s="17"/>
    </row>
    <row r="118" spans="1:3" x14ac:dyDescent="0.25">
      <c r="B118" s="21"/>
      <c r="C118" s="17"/>
    </row>
    <row r="119" spans="1:3" x14ac:dyDescent="0.25">
      <c r="B119" s="21"/>
      <c r="C119" s="17"/>
    </row>
    <row r="120" spans="1:3" x14ac:dyDescent="0.25">
      <c r="B120" s="21"/>
      <c r="C120" s="17"/>
    </row>
    <row r="121" spans="1:3" x14ac:dyDescent="0.25">
      <c r="B121" s="21"/>
      <c r="C121" s="17"/>
    </row>
    <row r="122" spans="1:3" x14ac:dyDescent="0.25">
      <c r="B122" s="21"/>
    </row>
    <row r="129" spans="1:3" x14ac:dyDescent="0.25">
      <c r="C129" s="14"/>
    </row>
    <row r="130" spans="1:3" x14ac:dyDescent="0.25">
      <c r="B130" s="23"/>
    </row>
    <row r="131" spans="1:3" x14ac:dyDescent="0.25">
      <c r="C131" s="14"/>
    </row>
    <row r="132" spans="1:3" x14ac:dyDescent="0.25">
      <c r="A132" s="3"/>
      <c r="B132" s="23"/>
    </row>
    <row r="135" spans="1:3" x14ac:dyDescent="0.25">
      <c r="C135" s="14"/>
    </row>
    <row r="137" spans="1:3" x14ac:dyDescent="0.25">
      <c r="C137" s="14"/>
    </row>
    <row r="138" spans="1:3" x14ac:dyDescent="0.25">
      <c r="A138" s="3"/>
      <c r="B138" s="23"/>
      <c r="C138" s="17"/>
    </row>
    <row r="139" spans="1:3" x14ac:dyDescent="0.25">
      <c r="B139" s="21"/>
    </row>
    <row r="140" spans="1:3" x14ac:dyDescent="0.25">
      <c r="C140" s="14"/>
    </row>
    <row r="141" spans="1:3" x14ac:dyDescent="0.25">
      <c r="A141" s="3"/>
      <c r="B141" s="23"/>
    </row>
    <row r="142" spans="1:3" x14ac:dyDescent="0.25">
      <c r="C142" s="14"/>
    </row>
    <row r="143" spans="1:3" x14ac:dyDescent="0.25">
      <c r="A143" s="3"/>
      <c r="B143" s="23"/>
    </row>
  </sheetData>
  <mergeCells count="2">
    <mergeCell ref="A1:F1"/>
    <mergeCell ref="A2:F2"/>
  </mergeCells>
  <pageMargins left="0.19685039370078741" right="0.19685039370078741" top="0.9055118110236221" bottom="0.78740157480314965" header="0.78740157480314965" footer="0.905511811023622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3.2" x14ac:dyDescent="0.25"/>
  <cols>
    <col min="1" max="1" width="54.88671875" style="225" customWidth="1"/>
    <col min="2" max="2" width="14.33203125" style="225" customWidth="1"/>
    <col min="3" max="3" width="13.109375" style="225" customWidth="1"/>
    <col min="4" max="256" width="9.109375" style="225"/>
    <col min="257" max="257" width="54.88671875" style="225" customWidth="1"/>
    <col min="258" max="258" width="14.33203125" style="225" customWidth="1"/>
    <col min="259" max="259" width="13.109375" style="225" customWidth="1"/>
    <col min="260" max="512" width="9.109375" style="225"/>
    <col min="513" max="513" width="54.88671875" style="225" customWidth="1"/>
    <col min="514" max="514" width="14.33203125" style="225" customWidth="1"/>
    <col min="515" max="515" width="13.109375" style="225" customWidth="1"/>
    <col min="516" max="768" width="9.109375" style="225"/>
    <col min="769" max="769" width="54.88671875" style="225" customWidth="1"/>
    <col min="770" max="770" width="14.33203125" style="225" customWidth="1"/>
    <col min="771" max="771" width="13.109375" style="225" customWidth="1"/>
    <col min="772" max="1024" width="9.109375" style="225"/>
    <col min="1025" max="1025" width="54.88671875" style="225" customWidth="1"/>
    <col min="1026" max="1026" width="14.33203125" style="225" customWidth="1"/>
    <col min="1027" max="1027" width="13.109375" style="225" customWidth="1"/>
    <col min="1028" max="1280" width="9.109375" style="225"/>
    <col min="1281" max="1281" width="54.88671875" style="225" customWidth="1"/>
    <col min="1282" max="1282" width="14.33203125" style="225" customWidth="1"/>
    <col min="1283" max="1283" width="13.109375" style="225" customWidth="1"/>
    <col min="1284" max="1536" width="9.109375" style="225"/>
    <col min="1537" max="1537" width="54.88671875" style="225" customWidth="1"/>
    <col min="1538" max="1538" width="14.33203125" style="225" customWidth="1"/>
    <col min="1539" max="1539" width="13.109375" style="225" customWidth="1"/>
    <col min="1540" max="1792" width="9.109375" style="225"/>
    <col min="1793" max="1793" width="54.88671875" style="225" customWidth="1"/>
    <col min="1794" max="1794" width="14.33203125" style="225" customWidth="1"/>
    <col min="1795" max="1795" width="13.109375" style="225" customWidth="1"/>
    <col min="1796" max="2048" width="9.109375" style="225"/>
    <col min="2049" max="2049" width="54.88671875" style="225" customWidth="1"/>
    <col min="2050" max="2050" width="14.33203125" style="225" customWidth="1"/>
    <col min="2051" max="2051" width="13.109375" style="225" customWidth="1"/>
    <col min="2052" max="2304" width="9.109375" style="225"/>
    <col min="2305" max="2305" width="54.88671875" style="225" customWidth="1"/>
    <col min="2306" max="2306" width="14.33203125" style="225" customWidth="1"/>
    <col min="2307" max="2307" width="13.109375" style="225" customWidth="1"/>
    <col min="2308" max="2560" width="9.109375" style="225"/>
    <col min="2561" max="2561" width="54.88671875" style="225" customWidth="1"/>
    <col min="2562" max="2562" width="14.33203125" style="225" customWidth="1"/>
    <col min="2563" max="2563" width="13.109375" style="225" customWidth="1"/>
    <col min="2564" max="2816" width="9.109375" style="225"/>
    <col min="2817" max="2817" width="54.88671875" style="225" customWidth="1"/>
    <col min="2818" max="2818" width="14.33203125" style="225" customWidth="1"/>
    <col min="2819" max="2819" width="13.109375" style="225" customWidth="1"/>
    <col min="2820" max="3072" width="9.109375" style="225"/>
    <col min="3073" max="3073" width="54.88671875" style="225" customWidth="1"/>
    <col min="3074" max="3074" width="14.33203125" style="225" customWidth="1"/>
    <col min="3075" max="3075" width="13.109375" style="225" customWidth="1"/>
    <col min="3076" max="3328" width="9.109375" style="225"/>
    <col min="3329" max="3329" width="54.88671875" style="225" customWidth="1"/>
    <col min="3330" max="3330" width="14.33203125" style="225" customWidth="1"/>
    <col min="3331" max="3331" width="13.109375" style="225" customWidth="1"/>
    <col min="3332" max="3584" width="9.109375" style="225"/>
    <col min="3585" max="3585" width="54.88671875" style="225" customWidth="1"/>
    <col min="3586" max="3586" width="14.33203125" style="225" customWidth="1"/>
    <col min="3587" max="3587" width="13.109375" style="225" customWidth="1"/>
    <col min="3588" max="3840" width="9.109375" style="225"/>
    <col min="3841" max="3841" width="54.88671875" style="225" customWidth="1"/>
    <col min="3842" max="3842" width="14.33203125" style="225" customWidth="1"/>
    <col min="3843" max="3843" width="13.109375" style="225" customWidth="1"/>
    <col min="3844" max="4096" width="9.109375" style="225"/>
    <col min="4097" max="4097" width="54.88671875" style="225" customWidth="1"/>
    <col min="4098" max="4098" width="14.33203125" style="225" customWidth="1"/>
    <col min="4099" max="4099" width="13.109375" style="225" customWidth="1"/>
    <col min="4100" max="4352" width="9.109375" style="225"/>
    <col min="4353" max="4353" width="54.88671875" style="225" customWidth="1"/>
    <col min="4354" max="4354" width="14.33203125" style="225" customWidth="1"/>
    <col min="4355" max="4355" width="13.109375" style="225" customWidth="1"/>
    <col min="4356" max="4608" width="9.109375" style="225"/>
    <col min="4609" max="4609" width="54.88671875" style="225" customWidth="1"/>
    <col min="4610" max="4610" width="14.33203125" style="225" customWidth="1"/>
    <col min="4611" max="4611" width="13.109375" style="225" customWidth="1"/>
    <col min="4612" max="4864" width="9.109375" style="225"/>
    <col min="4865" max="4865" width="54.88671875" style="225" customWidth="1"/>
    <col min="4866" max="4866" width="14.33203125" style="225" customWidth="1"/>
    <col min="4867" max="4867" width="13.109375" style="225" customWidth="1"/>
    <col min="4868" max="5120" width="9.109375" style="225"/>
    <col min="5121" max="5121" width="54.88671875" style="225" customWidth="1"/>
    <col min="5122" max="5122" width="14.33203125" style="225" customWidth="1"/>
    <col min="5123" max="5123" width="13.109375" style="225" customWidth="1"/>
    <col min="5124" max="5376" width="9.109375" style="225"/>
    <col min="5377" max="5377" width="54.88671875" style="225" customWidth="1"/>
    <col min="5378" max="5378" width="14.33203125" style="225" customWidth="1"/>
    <col min="5379" max="5379" width="13.109375" style="225" customWidth="1"/>
    <col min="5380" max="5632" width="9.109375" style="225"/>
    <col min="5633" max="5633" width="54.88671875" style="225" customWidth="1"/>
    <col min="5634" max="5634" width="14.33203125" style="225" customWidth="1"/>
    <col min="5635" max="5635" width="13.109375" style="225" customWidth="1"/>
    <col min="5636" max="5888" width="9.109375" style="225"/>
    <col min="5889" max="5889" width="54.88671875" style="225" customWidth="1"/>
    <col min="5890" max="5890" width="14.33203125" style="225" customWidth="1"/>
    <col min="5891" max="5891" width="13.109375" style="225" customWidth="1"/>
    <col min="5892" max="6144" width="9.109375" style="225"/>
    <col min="6145" max="6145" width="54.88671875" style="225" customWidth="1"/>
    <col min="6146" max="6146" width="14.33203125" style="225" customWidth="1"/>
    <col min="6147" max="6147" width="13.109375" style="225" customWidth="1"/>
    <col min="6148" max="6400" width="9.109375" style="225"/>
    <col min="6401" max="6401" width="54.88671875" style="225" customWidth="1"/>
    <col min="6402" max="6402" width="14.33203125" style="225" customWidth="1"/>
    <col min="6403" max="6403" width="13.109375" style="225" customWidth="1"/>
    <col min="6404" max="6656" width="9.109375" style="225"/>
    <col min="6657" max="6657" width="54.88671875" style="225" customWidth="1"/>
    <col min="6658" max="6658" width="14.33203125" style="225" customWidth="1"/>
    <col min="6659" max="6659" width="13.109375" style="225" customWidth="1"/>
    <col min="6660" max="6912" width="9.109375" style="225"/>
    <col min="6913" max="6913" width="54.88671875" style="225" customWidth="1"/>
    <col min="6914" max="6914" width="14.33203125" style="225" customWidth="1"/>
    <col min="6915" max="6915" width="13.109375" style="225" customWidth="1"/>
    <col min="6916" max="7168" width="9.109375" style="225"/>
    <col min="7169" max="7169" width="54.88671875" style="225" customWidth="1"/>
    <col min="7170" max="7170" width="14.33203125" style="225" customWidth="1"/>
    <col min="7171" max="7171" width="13.109375" style="225" customWidth="1"/>
    <col min="7172" max="7424" width="9.109375" style="225"/>
    <col min="7425" max="7425" width="54.88671875" style="225" customWidth="1"/>
    <col min="7426" max="7426" width="14.33203125" style="225" customWidth="1"/>
    <col min="7427" max="7427" width="13.109375" style="225" customWidth="1"/>
    <col min="7428" max="7680" width="9.109375" style="225"/>
    <col min="7681" max="7681" width="54.88671875" style="225" customWidth="1"/>
    <col min="7682" max="7682" width="14.33203125" style="225" customWidth="1"/>
    <col min="7683" max="7683" width="13.109375" style="225" customWidth="1"/>
    <col min="7684" max="7936" width="9.109375" style="225"/>
    <col min="7937" max="7937" width="54.88671875" style="225" customWidth="1"/>
    <col min="7938" max="7938" width="14.33203125" style="225" customWidth="1"/>
    <col min="7939" max="7939" width="13.109375" style="225" customWidth="1"/>
    <col min="7940" max="8192" width="9.109375" style="225"/>
    <col min="8193" max="8193" width="54.88671875" style="225" customWidth="1"/>
    <col min="8194" max="8194" width="14.33203125" style="225" customWidth="1"/>
    <col min="8195" max="8195" width="13.109375" style="225" customWidth="1"/>
    <col min="8196" max="8448" width="9.109375" style="225"/>
    <col min="8449" max="8449" width="54.88671875" style="225" customWidth="1"/>
    <col min="8450" max="8450" width="14.33203125" style="225" customWidth="1"/>
    <col min="8451" max="8451" width="13.109375" style="225" customWidth="1"/>
    <col min="8452" max="8704" width="9.109375" style="225"/>
    <col min="8705" max="8705" width="54.88671875" style="225" customWidth="1"/>
    <col min="8706" max="8706" width="14.33203125" style="225" customWidth="1"/>
    <col min="8707" max="8707" width="13.109375" style="225" customWidth="1"/>
    <col min="8708" max="8960" width="9.109375" style="225"/>
    <col min="8961" max="8961" width="54.88671875" style="225" customWidth="1"/>
    <col min="8962" max="8962" width="14.33203125" style="225" customWidth="1"/>
    <col min="8963" max="8963" width="13.109375" style="225" customWidth="1"/>
    <col min="8964" max="9216" width="9.109375" style="225"/>
    <col min="9217" max="9217" width="54.88671875" style="225" customWidth="1"/>
    <col min="9218" max="9218" width="14.33203125" style="225" customWidth="1"/>
    <col min="9219" max="9219" width="13.109375" style="225" customWidth="1"/>
    <col min="9220" max="9472" width="9.109375" style="225"/>
    <col min="9473" max="9473" width="54.88671875" style="225" customWidth="1"/>
    <col min="9474" max="9474" width="14.33203125" style="225" customWidth="1"/>
    <col min="9475" max="9475" width="13.109375" style="225" customWidth="1"/>
    <col min="9476" max="9728" width="9.109375" style="225"/>
    <col min="9729" max="9729" width="54.88671875" style="225" customWidth="1"/>
    <col min="9730" max="9730" width="14.33203125" style="225" customWidth="1"/>
    <col min="9731" max="9731" width="13.109375" style="225" customWidth="1"/>
    <col min="9732" max="9984" width="9.109375" style="225"/>
    <col min="9985" max="9985" width="54.88671875" style="225" customWidth="1"/>
    <col min="9986" max="9986" width="14.33203125" style="225" customWidth="1"/>
    <col min="9987" max="9987" width="13.109375" style="225" customWidth="1"/>
    <col min="9988" max="10240" width="9.109375" style="225"/>
    <col min="10241" max="10241" width="54.88671875" style="225" customWidth="1"/>
    <col min="10242" max="10242" width="14.33203125" style="225" customWidth="1"/>
    <col min="10243" max="10243" width="13.109375" style="225" customWidth="1"/>
    <col min="10244" max="10496" width="9.109375" style="225"/>
    <col min="10497" max="10497" width="54.88671875" style="225" customWidth="1"/>
    <col min="10498" max="10498" width="14.33203125" style="225" customWidth="1"/>
    <col min="10499" max="10499" width="13.109375" style="225" customWidth="1"/>
    <col min="10500" max="10752" width="9.109375" style="225"/>
    <col min="10753" max="10753" width="54.88671875" style="225" customWidth="1"/>
    <col min="10754" max="10754" width="14.33203125" style="225" customWidth="1"/>
    <col min="10755" max="10755" width="13.109375" style="225" customWidth="1"/>
    <col min="10756" max="11008" width="9.109375" style="225"/>
    <col min="11009" max="11009" width="54.88671875" style="225" customWidth="1"/>
    <col min="11010" max="11010" width="14.33203125" style="225" customWidth="1"/>
    <col min="11011" max="11011" width="13.109375" style="225" customWidth="1"/>
    <col min="11012" max="11264" width="9.109375" style="225"/>
    <col min="11265" max="11265" width="54.88671875" style="225" customWidth="1"/>
    <col min="11266" max="11266" width="14.33203125" style="225" customWidth="1"/>
    <col min="11267" max="11267" width="13.109375" style="225" customWidth="1"/>
    <col min="11268" max="11520" width="9.109375" style="225"/>
    <col min="11521" max="11521" width="54.88671875" style="225" customWidth="1"/>
    <col min="11522" max="11522" width="14.33203125" style="225" customWidth="1"/>
    <col min="11523" max="11523" width="13.109375" style="225" customWidth="1"/>
    <col min="11524" max="11776" width="9.109375" style="225"/>
    <col min="11777" max="11777" width="54.88671875" style="225" customWidth="1"/>
    <col min="11778" max="11778" width="14.33203125" style="225" customWidth="1"/>
    <col min="11779" max="11779" width="13.109375" style="225" customWidth="1"/>
    <col min="11780" max="12032" width="9.109375" style="225"/>
    <col min="12033" max="12033" width="54.88671875" style="225" customWidth="1"/>
    <col min="12034" max="12034" width="14.33203125" style="225" customWidth="1"/>
    <col min="12035" max="12035" width="13.109375" style="225" customWidth="1"/>
    <col min="12036" max="12288" width="9.109375" style="225"/>
    <col min="12289" max="12289" width="54.88671875" style="225" customWidth="1"/>
    <col min="12290" max="12290" width="14.33203125" style="225" customWidth="1"/>
    <col min="12291" max="12291" width="13.109375" style="225" customWidth="1"/>
    <col min="12292" max="12544" width="9.109375" style="225"/>
    <col min="12545" max="12545" width="54.88671875" style="225" customWidth="1"/>
    <col min="12546" max="12546" width="14.33203125" style="225" customWidth="1"/>
    <col min="12547" max="12547" width="13.109375" style="225" customWidth="1"/>
    <col min="12548" max="12800" width="9.109375" style="225"/>
    <col min="12801" max="12801" width="54.88671875" style="225" customWidth="1"/>
    <col min="12802" max="12802" width="14.33203125" style="225" customWidth="1"/>
    <col min="12803" max="12803" width="13.109375" style="225" customWidth="1"/>
    <col min="12804" max="13056" width="9.109375" style="225"/>
    <col min="13057" max="13057" width="54.88671875" style="225" customWidth="1"/>
    <col min="13058" max="13058" width="14.33203125" style="225" customWidth="1"/>
    <col min="13059" max="13059" width="13.109375" style="225" customWidth="1"/>
    <col min="13060" max="13312" width="9.109375" style="225"/>
    <col min="13313" max="13313" width="54.88671875" style="225" customWidth="1"/>
    <col min="13314" max="13314" width="14.33203125" style="225" customWidth="1"/>
    <col min="13315" max="13315" width="13.109375" style="225" customWidth="1"/>
    <col min="13316" max="13568" width="9.109375" style="225"/>
    <col min="13569" max="13569" width="54.88671875" style="225" customWidth="1"/>
    <col min="13570" max="13570" width="14.33203125" style="225" customWidth="1"/>
    <col min="13571" max="13571" width="13.109375" style="225" customWidth="1"/>
    <col min="13572" max="13824" width="9.109375" style="225"/>
    <col min="13825" max="13825" width="54.88671875" style="225" customWidth="1"/>
    <col min="13826" max="13826" width="14.33203125" style="225" customWidth="1"/>
    <col min="13827" max="13827" width="13.109375" style="225" customWidth="1"/>
    <col min="13828" max="14080" width="9.109375" style="225"/>
    <col min="14081" max="14081" width="54.88671875" style="225" customWidth="1"/>
    <col min="14082" max="14082" width="14.33203125" style="225" customWidth="1"/>
    <col min="14083" max="14083" width="13.109375" style="225" customWidth="1"/>
    <col min="14084" max="14336" width="9.109375" style="225"/>
    <col min="14337" max="14337" width="54.88671875" style="225" customWidth="1"/>
    <col min="14338" max="14338" width="14.33203125" style="225" customWidth="1"/>
    <col min="14339" max="14339" width="13.109375" style="225" customWidth="1"/>
    <col min="14340" max="14592" width="9.109375" style="225"/>
    <col min="14593" max="14593" width="54.88671875" style="225" customWidth="1"/>
    <col min="14594" max="14594" width="14.33203125" style="225" customWidth="1"/>
    <col min="14595" max="14595" width="13.109375" style="225" customWidth="1"/>
    <col min="14596" max="14848" width="9.109375" style="225"/>
    <col min="14849" max="14849" width="54.88671875" style="225" customWidth="1"/>
    <col min="14850" max="14850" width="14.33203125" style="225" customWidth="1"/>
    <col min="14851" max="14851" width="13.109375" style="225" customWidth="1"/>
    <col min="14852" max="15104" width="9.109375" style="225"/>
    <col min="15105" max="15105" width="54.88671875" style="225" customWidth="1"/>
    <col min="15106" max="15106" width="14.33203125" style="225" customWidth="1"/>
    <col min="15107" max="15107" width="13.109375" style="225" customWidth="1"/>
    <col min="15108" max="15360" width="9.109375" style="225"/>
    <col min="15361" max="15361" width="54.88671875" style="225" customWidth="1"/>
    <col min="15362" max="15362" width="14.33203125" style="225" customWidth="1"/>
    <col min="15363" max="15363" width="13.109375" style="225" customWidth="1"/>
    <col min="15364" max="15616" width="9.109375" style="225"/>
    <col min="15617" max="15617" width="54.88671875" style="225" customWidth="1"/>
    <col min="15618" max="15618" width="14.33203125" style="225" customWidth="1"/>
    <col min="15619" max="15619" width="13.109375" style="225" customWidth="1"/>
    <col min="15620" max="15872" width="9.109375" style="225"/>
    <col min="15873" max="15873" width="54.88671875" style="225" customWidth="1"/>
    <col min="15874" max="15874" width="14.33203125" style="225" customWidth="1"/>
    <col min="15875" max="15875" width="13.109375" style="225" customWidth="1"/>
    <col min="15876" max="16128" width="9.109375" style="225"/>
    <col min="16129" max="16129" width="54.88671875" style="225" customWidth="1"/>
    <col min="16130" max="16130" width="14.33203125" style="225" customWidth="1"/>
    <col min="16131" max="16131" width="13.109375" style="225" customWidth="1"/>
    <col min="16132" max="16384" width="9.109375" style="225"/>
  </cols>
  <sheetData>
    <row r="1" spans="1:7" ht="13.8" x14ac:dyDescent="0.3">
      <c r="A1" s="336" t="s">
        <v>328</v>
      </c>
      <c r="B1" s="336"/>
      <c r="C1" s="336"/>
      <c r="D1" s="336"/>
      <c r="E1" s="336"/>
      <c r="F1" s="336"/>
      <c r="G1" s="336"/>
    </row>
    <row r="2" spans="1:7" x14ac:dyDescent="0.25">
      <c r="A2" s="226"/>
    </row>
    <row r="3" spans="1:7" ht="16.2" x14ac:dyDescent="0.35">
      <c r="A3" s="342" t="s">
        <v>301</v>
      </c>
      <c r="B3" s="342"/>
      <c r="C3" s="342"/>
    </row>
    <row r="4" spans="1:7" ht="14.4" thickBot="1" x14ac:dyDescent="0.35">
      <c r="A4" s="343" t="s">
        <v>172</v>
      </c>
      <c r="B4" s="343"/>
      <c r="C4" s="343"/>
    </row>
    <row r="5" spans="1:7" s="230" customFormat="1" ht="55.5" customHeight="1" thickBot="1" x14ac:dyDescent="0.35">
      <c r="A5" s="227" t="s">
        <v>173</v>
      </c>
      <c r="B5" s="228" t="s">
        <v>34</v>
      </c>
      <c r="C5" s="229" t="s">
        <v>174</v>
      </c>
    </row>
    <row r="6" spans="1:7" ht="21" customHeight="1" x14ac:dyDescent="0.25">
      <c r="A6" s="231" t="s">
        <v>175</v>
      </c>
      <c r="B6" s="232">
        <v>30333</v>
      </c>
      <c r="C6" s="233">
        <f>SUM(B6:B6)</f>
        <v>30333</v>
      </c>
    </row>
    <row r="7" spans="1:7" ht="21" customHeight="1" x14ac:dyDescent="0.25">
      <c r="A7" s="234" t="s">
        <v>176</v>
      </c>
      <c r="B7" s="235">
        <v>29430</v>
      </c>
      <c r="C7" s="236">
        <f>SUM(B7:B7)</f>
        <v>29430</v>
      </c>
    </row>
    <row r="8" spans="1:7" ht="21" customHeight="1" x14ac:dyDescent="0.25">
      <c r="A8" s="237" t="s">
        <v>177</v>
      </c>
      <c r="B8" s="238">
        <f>B6-B7</f>
        <v>903</v>
      </c>
      <c r="C8" s="238">
        <f>C6-C7</f>
        <v>903</v>
      </c>
    </row>
    <row r="9" spans="1:7" ht="21" customHeight="1" x14ac:dyDescent="0.25">
      <c r="A9" s="234" t="s">
        <v>178</v>
      </c>
      <c r="B9" s="235">
        <v>7785</v>
      </c>
      <c r="C9" s="236">
        <f t="shared" ref="C9:C24" si="0">SUM(B9:B9)</f>
        <v>7785</v>
      </c>
    </row>
    <row r="10" spans="1:7" ht="21" customHeight="1" x14ac:dyDescent="0.25">
      <c r="A10" s="234" t="s">
        <v>179</v>
      </c>
      <c r="B10" s="235">
        <v>469</v>
      </c>
      <c r="C10" s="236">
        <f t="shared" si="0"/>
        <v>469</v>
      </c>
    </row>
    <row r="11" spans="1:7" ht="21" customHeight="1" x14ac:dyDescent="0.25">
      <c r="A11" s="237" t="s">
        <v>180</v>
      </c>
      <c r="B11" s="238">
        <f>B9-B10</f>
        <v>7316</v>
      </c>
      <c r="C11" s="236">
        <f t="shared" si="0"/>
        <v>7316</v>
      </c>
    </row>
    <row r="12" spans="1:7" ht="21" customHeight="1" x14ac:dyDescent="0.25">
      <c r="A12" s="237" t="s">
        <v>181</v>
      </c>
      <c r="B12" s="238">
        <f>B8+B11</f>
        <v>8219</v>
      </c>
      <c r="C12" s="236">
        <f t="shared" si="0"/>
        <v>8219</v>
      </c>
    </row>
    <row r="13" spans="1:7" ht="21" customHeight="1" x14ac:dyDescent="0.25">
      <c r="A13" s="234" t="s">
        <v>182</v>
      </c>
      <c r="B13" s="235"/>
      <c r="C13" s="236">
        <f t="shared" si="0"/>
        <v>0</v>
      </c>
    </row>
    <row r="14" spans="1:7" ht="21" customHeight="1" x14ac:dyDescent="0.25">
      <c r="A14" s="234" t="s">
        <v>183</v>
      </c>
      <c r="B14" s="235"/>
      <c r="C14" s="236">
        <f t="shared" si="0"/>
        <v>0</v>
      </c>
    </row>
    <row r="15" spans="1:7" ht="21" customHeight="1" x14ac:dyDescent="0.25">
      <c r="A15" s="237" t="s">
        <v>184</v>
      </c>
      <c r="B15" s="238">
        <f>B13-B14</f>
        <v>0</v>
      </c>
      <c r="C15" s="236">
        <f t="shared" si="0"/>
        <v>0</v>
      </c>
    </row>
    <row r="16" spans="1:7" ht="21" customHeight="1" x14ac:dyDescent="0.25">
      <c r="A16" s="234" t="s">
        <v>185</v>
      </c>
      <c r="B16" s="235"/>
      <c r="C16" s="236">
        <f t="shared" si="0"/>
        <v>0</v>
      </c>
    </row>
    <row r="17" spans="1:3" ht="21" customHeight="1" x14ac:dyDescent="0.25">
      <c r="A17" s="234" t="s">
        <v>186</v>
      </c>
      <c r="B17" s="235"/>
      <c r="C17" s="236">
        <f t="shared" si="0"/>
        <v>0</v>
      </c>
    </row>
    <row r="18" spans="1:3" ht="21" customHeight="1" x14ac:dyDescent="0.25">
      <c r="A18" s="237" t="s">
        <v>187</v>
      </c>
      <c r="B18" s="238">
        <f>B16-B17</f>
        <v>0</v>
      </c>
      <c r="C18" s="236">
        <f t="shared" si="0"/>
        <v>0</v>
      </c>
    </row>
    <row r="19" spans="1:3" ht="21" customHeight="1" x14ac:dyDescent="0.25">
      <c r="A19" s="237" t="s">
        <v>188</v>
      </c>
      <c r="B19" s="238">
        <f>B15+B18</f>
        <v>0</v>
      </c>
      <c r="C19" s="236">
        <f t="shared" si="0"/>
        <v>0</v>
      </c>
    </row>
    <row r="20" spans="1:3" ht="25.5" customHeight="1" x14ac:dyDescent="0.25">
      <c r="A20" s="237" t="s">
        <v>189</v>
      </c>
      <c r="B20" s="238">
        <f>B19+B12</f>
        <v>8219</v>
      </c>
      <c r="C20" s="236">
        <f t="shared" si="0"/>
        <v>8219</v>
      </c>
    </row>
    <row r="21" spans="1:3" s="240" customFormat="1" ht="26.25" customHeight="1" x14ac:dyDescent="0.25">
      <c r="A21" s="237" t="s">
        <v>190</v>
      </c>
      <c r="B21" s="239">
        <v>1025</v>
      </c>
      <c r="C21" s="236">
        <f t="shared" si="0"/>
        <v>1025</v>
      </c>
    </row>
    <row r="22" spans="1:3" ht="21" customHeight="1" x14ac:dyDescent="0.25">
      <c r="A22" s="237" t="s">
        <v>191</v>
      </c>
      <c r="B22" s="238">
        <f>B12-B21</f>
        <v>7194</v>
      </c>
      <c r="C22" s="236">
        <f t="shared" si="0"/>
        <v>7194</v>
      </c>
    </row>
    <row r="23" spans="1:3" ht="23.25" customHeight="1" x14ac:dyDescent="0.25">
      <c r="A23" s="237" t="s">
        <v>192</v>
      </c>
      <c r="B23" s="238">
        <v>0</v>
      </c>
      <c r="C23" s="236">
        <f t="shared" si="0"/>
        <v>0</v>
      </c>
    </row>
    <row r="24" spans="1:3" ht="29.25" customHeight="1" thickBot="1" x14ac:dyDescent="0.3">
      <c r="A24" s="241" t="s">
        <v>193</v>
      </c>
      <c r="B24" s="242">
        <v>0</v>
      </c>
      <c r="C24" s="243">
        <f t="shared" si="0"/>
        <v>0</v>
      </c>
    </row>
  </sheetData>
  <mergeCells count="3">
    <mergeCell ref="A3:C3"/>
    <mergeCell ref="A4:C4"/>
    <mergeCell ref="A1:G1"/>
  </mergeCells>
  <pageMargins left="0.78740157480314965" right="0.78740157480314965" top="0.61" bottom="0.4" header="0.51181102362204722" footer="0.2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1" sqref="B1"/>
    </sheetView>
  </sheetViews>
  <sheetFormatPr defaultRowHeight="13.2" x14ac:dyDescent="0.25"/>
  <cols>
    <col min="1" max="1" width="4.6640625" style="244" customWidth="1"/>
    <col min="2" max="2" width="64.109375" style="255" customWidth="1"/>
    <col min="3" max="3" width="18.5546875" style="246" customWidth="1"/>
    <col min="4" max="4" width="22.6640625" style="244" customWidth="1"/>
    <col min="5" max="5" width="17.5546875" style="244" customWidth="1"/>
    <col min="6" max="256" width="9.109375" style="244"/>
    <col min="257" max="257" width="4.6640625" style="244" customWidth="1"/>
    <col min="258" max="258" width="64.109375" style="244" customWidth="1"/>
    <col min="259" max="259" width="18.5546875" style="244" customWidth="1"/>
    <col min="260" max="260" width="22.6640625" style="244" customWidth="1"/>
    <col min="261" max="261" width="17.5546875" style="244" customWidth="1"/>
    <col min="262" max="512" width="9.109375" style="244"/>
    <col min="513" max="513" width="4.6640625" style="244" customWidth="1"/>
    <col min="514" max="514" width="64.109375" style="244" customWidth="1"/>
    <col min="515" max="515" width="18.5546875" style="244" customWidth="1"/>
    <col min="516" max="516" width="22.6640625" style="244" customWidth="1"/>
    <col min="517" max="517" width="17.5546875" style="244" customWidth="1"/>
    <col min="518" max="768" width="9.109375" style="244"/>
    <col min="769" max="769" width="4.6640625" style="244" customWidth="1"/>
    <col min="770" max="770" width="64.109375" style="244" customWidth="1"/>
    <col min="771" max="771" width="18.5546875" style="244" customWidth="1"/>
    <col min="772" max="772" width="22.6640625" style="244" customWidth="1"/>
    <col min="773" max="773" width="17.5546875" style="244" customWidth="1"/>
    <col min="774" max="1024" width="9.109375" style="244"/>
    <col min="1025" max="1025" width="4.6640625" style="244" customWidth="1"/>
    <col min="1026" max="1026" width="64.109375" style="244" customWidth="1"/>
    <col min="1027" max="1027" width="18.5546875" style="244" customWidth="1"/>
    <col min="1028" max="1028" width="22.6640625" style="244" customWidth="1"/>
    <col min="1029" max="1029" width="17.5546875" style="244" customWidth="1"/>
    <col min="1030" max="1280" width="9.109375" style="244"/>
    <col min="1281" max="1281" width="4.6640625" style="244" customWidth="1"/>
    <col min="1282" max="1282" width="64.109375" style="244" customWidth="1"/>
    <col min="1283" max="1283" width="18.5546875" style="244" customWidth="1"/>
    <col min="1284" max="1284" width="22.6640625" style="244" customWidth="1"/>
    <col min="1285" max="1285" width="17.5546875" style="244" customWidth="1"/>
    <col min="1286" max="1536" width="9.109375" style="244"/>
    <col min="1537" max="1537" width="4.6640625" style="244" customWidth="1"/>
    <col min="1538" max="1538" width="64.109375" style="244" customWidth="1"/>
    <col min="1539" max="1539" width="18.5546875" style="244" customWidth="1"/>
    <col min="1540" max="1540" width="22.6640625" style="244" customWidth="1"/>
    <col min="1541" max="1541" width="17.5546875" style="244" customWidth="1"/>
    <col min="1542" max="1792" width="9.109375" style="244"/>
    <col min="1793" max="1793" width="4.6640625" style="244" customWidth="1"/>
    <col min="1794" max="1794" width="64.109375" style="244" customWidth="1"/>
    <col min="1795" max="1795" width="18.5546875" style="244" customWidth="1"/>
    <col min="1796" max="1796" width="22.6640625" style="244" customWidth="1"/>
    <col min="1797" max="1797" width="17.5546875" style="244" customWidth="1"/>
    <col min="1798" max="2048" width="9.109375" style="244"/>
    <col min="2049" max="2049" width="4.6640625" style="244" customWidth="1"/>
    <col min="2050" max="2050" width="64.109375" style="244" customWidth="1"/>
    <col min="2051" max="2051" width="18.5546875" style="244" customWidth="1"/>
    <col min="2052" max="2052" width="22.6640625" style="244" customWidth="1"/>
    <col min="2053" max="2053" width="17.5546875" style="244" customWidth="1"/>
    <col min="2054" max="2304" width="9.109375" style="244"/>
    <col min="2305" max="2305" width="4.6640625" style="244" customWidth="1"/>
    <col min="2306" max="2306" width="64.109375" style="244" customWidth="1"/>
    <col min="2307" max="2307" width="18.5546875" style="244" customWidth="1"/>
    <col min="2308" max="2308" width="22.6640625" style="244" customWidth="1"/>
    <col min="2309" max="2309" width="17.5546875" style="244" customWidth="1"/>
    <col min="2310" max="2560" width="9.109375" style="244"/>
    <col min="2561" max="2561" width="4.6640625" style="244" customWidth="1"/>
    <col min="2562" max="2562" width="64.109375" style="244" customWidth="1"/>
    <col min="2563" max="2563" width="18.5546875" style="244" customWidth="1"/>
    <col min="2564" max="2564" width="22.6640625" style="244" customWidth="1"/>
    <col min="2565" max="2565" width="17.5546875" style="244" customWidth="1"/>
    <col min="2566" max="2816" width="9.109375" style="244"/>
    <col min="2817" max="2817" width="4.6640625" style="244" customWidth="1"/>
    <col min="2818" max="2818" width="64.109375" style="244" customWidth="1"/>
    <col min="2819" max="2819" width="18.5546875" style="244" customWidth="1"/>
    <col min="2820" max="2820" width="22.6640625" style="244" customWidth="1"/>
    <col min="2821" max="2821" width="17.5546875" style="244" customWidth="1"/>
    <col min="2822" max="3072" width="9.109375" style="244"/>
    <col min="3073" max="3073" width="4.6640625" style="244" customWidth="1"/>
    <col min="3074" max="3074" width="64.109375" style="244" customWidth="1"/>
    <col min="3075" max="3075" width="18.5546875" style="244" customWidth="1"/>
    <col min="3076" max="3076" width="22.6640625" style="244" customWidth="1"/>
    <col min="3077" max="3077" width="17.5546875" style="244" customWidth="1"/>
    <col min="3078" max="3328" width="9.109375" style="244"/>
    <col min="3329" max="3329" width="4.6640625" style="244" customWidth="1"/>
    <col min="3330" max="3330" width="64.109375" style="244" customWidth="1"/>
    <col min="3331" max="3331" width="18.5546875" style="244" customWidth="1"/>
    <col min="3332" max="3332" width="22.6640625" style="244" customWidth="1"/>
    <col min="3333" max="3333" width="17.5546875" style="244" customWidth="1"/>
    <col min="3334" max="3584" width="9.109375" style="244"/>
    <col min="3585" max="3585" width="4.6640625" style="244" customWidth="1"/>
    <col min="3586" max="3586" width="64.109375" style="244" customWidth="1"/>
    <col min="3587" max="3587" width="18.5546875" style="244" customWidth="1"/>
    <col min="3588" max="3588" width="22.6640625" style="244" customWidth="1"/>
    <col min="3589" max="3589" width="17.5546875" style="244" customWidth="1"/>
    <col min="3590" max="3840" width="9.109375" style="244"/>
    <col min="3841" max="3841" width="4.6640625" style="244" customWidth="1"/>
    <col min="3842" max="3842" width="64.109375" style="244" customWidth="1"/>
    <col min="3843" max="3843" width="18.5546875" style="244" customWidth="1"/>
    <col min="3844" max="3844" width="22.6640625" style="244" customWidth="1"/>
    <col min="3845" max="3845" width="17.5546875" style="244" customWidth="1"/>
    <col min="3846" max="4096" width="9.109375" style="244"/>
    <col min="4097" max="4097" width="4.6640625" style="244" customWidth="1"/>
    <col min="4098" max="4098" width="64.109375" style="244" customWidth="1"/>
    <col min="4099" max="4099" width="18.5546875" style="244" customWidth="1"/>
    <col min="4100" max="4100" width="22.6640625" style="244" customWidth="1"/>
    <col min="4101" max="4101" width="17.5546875" style="244" customWidth="1"/>
    <col min="4102" max="4352" width="9.109375" style="244"/>
    <col min="4353" max="4353" width="4.6640625" style="244" customWidth="1"/>
    <col min="4354" max="4354" width="64.109375" style="244" customWidth="1"/>
    <col min="4355" max="4355" width="18.5546875" style="244" customWidth="1"/>
    <col min="4356" max="4356" width="22.6640625" style="244" customWidth="1"/>
    <col min="4357" max="4357" width="17.5546875" style="244" customWidth="1"/>
    <col min="4358" max="4608" width="9.109375" style="244"/>
    <col min="4609" max="4609" width="4.6640625" style="244" customWidth="1"/>
    <col min="4610" max="4610" width="64.109375" style="244" customWidth="1"/>
    <col min="4611" max="4611" width="18.5546875" style="244" customWidth="1"/>
    <col min="4612" max="4612" width="22.6640625" style="244" customWidth="1"/>
    <col min="4613" max="4613" width="17.5546875" style="244" customWidth="1"/>
    <col min="4614" max="4864" width="9.109375" style="244"/>
    <col min="4865" max="4865" width="4.6640625" style="244" customWidth="1"/>
    <col min="4866" max="4866" width="64.109375" style="244" customWidth="1"/>
    <col min="4867" max="4867" width="18.5546875" style="244" customWidth="1"/>
    <col min="4868" max="4868" width="22.6640625" style="244" customWidth="1"/>
    <col min="4869" max="4869" width="17.5546875" style="244" customWidth="1"/>
    <col min="4870" max="5120" width="9.109375" style="244"/>
    <col min="5121" max="5121" width="4.6640625" style="244" customWidth="1"/>
    <col min="5122" max="5122" width="64.109375" style="244" customWidth="1"/>
    <col min="5123" max="5123" width="18.5546875" style="244" customWidth="1"/>
    <col min="5124" max="5124" width="22.6640625" style="244" customWidth="1"/>
    <col min="5125" max="5125" width="17.5546875" style="244" customWidth="1"/>
    <col min="5126" max="5376" width="9.109375" style="244"/>
    <col min="5377" max="5377" width="4.6640625" style="244" customWidth="1"/>
    <col min="5378" max="5378" width="64.109375" style="244" customWidth="1"/>
    <col min="5379" max="5379" width="18.5546875" style="244" customWidth="1"/>
    <col min="5380" max="5380" width="22.6640625" style="244" customWidth="1"/>
    <col min="5381" max="5381" width="17.5546875" style="244" customWidth="1"/>
    <col min="5382" max="5632" width="9.109375" style="244"/>
    <col min="5633" max="5633" width="4.6640625" style="244" customWidth="1"/>
    <col min="5634" max="5634" width="64.109375" style="244" customWidth="1"/>
    <col min="5635" max="5635" width="18.5546875" style="244" customWidth="1"/>
    <col min="5636" max="5636" width="22.6640625" style="244" customWidth="1"/>
    <col min="5637" max="5637" width="17.5546875" style="244" customWidth="1"/>
    <col min="5638" max="5888" width="9.109375" style="244"/>
    <col min="5889" max="5889" width="4.6640625" style="244" customWidth="1"/>
    <col min="5890" max="5890" width="64.109375" style="244" customWidth="1"/>
    <col min="5891" max="5891" width="18.5546875" style="244" customWidth="1"/>
    <col min="5892" max="5892" width="22.6640625" style="244" customWidth="1"/>
    <col min="5893" max="5893" width="17.5546875" style="244" customWidth="1"/>
    <col min="5894" max="6144" width="9.109375" style="244"/>
    <col min="6145" max="6145" width="4.6640625" style="244" customWidth="1"/>
    <col min="6146" max="6146" width="64.109375" style="244" customWidth="1"/>
    <col min="6147" max="6147" width="18.5546875" style="244" customWidth="1"/>
    <col min="6148" max="6148" width="22.6640625" style="244" customWidth="1"/>
    <col min="6149" max="6149" width="17.5546875" style="244" customWidth="1"/>
    <col min="6150" max="6400" width="9.109375" style="244"/>
    <col min="6401" max="6401" width="4.6640625" style="244" customWidth="1"/>
    <col min="6402" max="6402" width="64.109375" style="244" customWidth="1"/>
    <col min="6403" max="6403" width="18.5546875" style="244" customWidth="1"/>
    <col min="6404" max="6404" width="22.6640625" style="244" customWidth="1"/>
    <col min="6405" max="6405" width="17.5546875" style="244" customWidth="1"/>
    <col min="6406" max="6656" width="9.109375" style="244"/>
    <col min="6657" max="6657" width="4.6640625" style="244" customWidth="1"/>
    <col min="6658" max="6658" width="64.109375" style="244" customWidth="1"/>
    <col min="6659" max="6659" width="18.5546875" style="244" customWidth="1"/>
    <col min="6660" max="6660" width="22.6640625" style="244" customWidth="1"/>
    <col min="6661" max="6661" width="17.5546875" style="244" customWidth="1"/>
    <col min="6662" max="6912" width="9.109375" style="244"/>
    <col min="6913" max="6913" width="4.6640625" style="244" customWidth="1"/>
    <col min="6914" max="6914" width="64.109375" style="244" customWidth="1"/>
    <col min="6915" max="6915" width="18.5546875" style="244" customWidth="1"/>
    <col min="6916" max="6916" width="22.6640625" style="244" customWidth="1"/>
    <col min="6917" max="6917" width="17.5546875" style="244" customWidth="1"/>
    <col min="6918" max="7168" width="9.109375" style="244"/>
    <col min="7169" max="7169" width="4.6640625" style="244" customWidth="1"/>
    <col min="7170" max="7170" width="64.109375" style="244" customWidth="1"/>
    <col min="7171" max="7171" width="18.5546875" style="244" customWidth="1"/>
    <col min="7172" max="7172" width="22.6640625" style="244" customWidth="1"/>
    <col min="7173" max="7173" width="17.5546875" style="244" customWidth="1"/>
    <col min="7174" max="7424" width="9.109375" style="244"/>
    <col min="7425" max="7425" width="4.6640625" style="244" customWidth="1"/>
    <col min="7426" max="7426" width="64.109375" style="244" customWidth="1"/>
    <col min="7427" max="7427" width="18.5546875" style="244" customWidth="1"/>
    <col min="7428" max="7428" width="22.6640625" style="244" customWidth="1"/>
    <col min="7429" max="7429" width="17.5546875" style="244" customWidth="1"/>
    <col min="7430" max="7680" width="9.109375" style="244"/>
    <col min="7681" max="7681" width="4.6640625" style="244" customWidth="1"/>
    <col min="7682" max="7682" width="64.109375" style="244" customWidth="1"/>
    <col min="7683" max="7683" width="18.5546875" style="244" customWidth="1"/>
    <col min="7684" max="7684" width="22.6640625" style="244" customWidth="1"/>
    <col min="7685" max="7685" width="17.5546875" style="244" customWidth="1"/>
    <col min="7686" max="7936" width="9.109375" style="244"/>
    <col min="7937" max="7937" width="4.6640625" style="244" customWidth="1"/>
    <col min="7938" max="7938" width="64.109375" style="244" customWidth="1"/>
    <col min="7939" max="7939" width="18.5546875" style="244" customWidth="1"/>
    <col min="7940" max="7940" width="22.6640625" style="244" customWidth="1"/>
    <col min="7941" max="7941" width="17.5546875" style="244" customWidth="1"/>
    <col min="7942" max="8192" width="9.109375" style="244"/>
    <col min="8193" max="8193" width="4.6640625" style="244" customWidth="1"/>
    <col min="8194" max="8194" width="64.109375" style="244" customWidth="1"/>
    <col min="8195" max="8195" width="18.5546875" style="244" customWidth="1"/>
    <col min="8196" max="8196" width="22.6640625" style="244" customWidth="1"/>
    <col min="8197" max="8197" width="17.5546875" style="244" customWidth="1"/>
    <col min="8198" max="8448" width="9.109375" style="244"/>
    <col min="8449" max="8449" width="4.6640625" style="244" customWidth="1"/>
    <col min="8450" max="8450" width="64.109375" style="244" customWidth="1"/>
    <col min="8451" max="8451" width="18.5546875" style="244" customWidth="1"/>
    <col min="8452" max="8452" width="22.6640625" style="244" customWidth="1"/>
    <col min="8453" max="8453" width="17.5546875" style="244" customWidth="1"/>
    <col min="8454" max="8704" width="9.109375" style="244"/>
    <col min="8705" max="8705" width="4.6640625" style="244" customWidth="1"/>
    <col min="8706" max="8706" width="64.109375" style="244" customWidth="1"/>
    <col min="8707" max="8707" width="18.5546875" style="244" customWidth="1"/>
    <col min="8708" max="8708" width="22.6640625" style="244" customWidth="1"/>
    <col min="8709" max="8709" width="17.5546875" style="244" customWidth="1"/>
    <col min="8710" max="8960" width="9.109375" style="244"/>
    <col min="8961" max="8961" width="4.6640625" style="244" customWidth="1"/>
    <col min="8962" max="8962" width="64.109375" style="244" customWidth="1"/>
    <col min="8963" max="8963" width="18.5546875" style="244" customWidth="1"/>
    <col min="8964" max="8964" width="22.6640625" style="244" customWidth="1"/>
    <col min="8965" max="8965" width="17.5546875" style="244" customWidth="1"/>
    <col min="8966" max="9216" width="9.109375" style="244"/>
    <col min="9217" max="9217" width="4.6640625" style="244" customWidth="1"/>
    <col min="9218" max="9218" width="64.109375" style="244" customWidth="1"/>
    <col min="9219" max="9219" width="18.5546875" style="244" customWidth="1"/>
    <col min="9220" max="9220" width="22.6640625" style="244" customWidth="1"/>
    <col min="9221" max="9221" width="17.5546875" style="244" customWidth="1"/>
    <col min="9222" max="9472" width="9.109375" style="244"/>
    <col min="9473" max="9473" width="4.6640625" style="244" customWidth="1"/>
    <col min="9474" max="9474" width="64.109375" style="244" customWidth="1"/>
    <col min="9475" max="9475" width="18.5546875" style="244" customWidth="1"/>
    <col min="9476" max="9476" width="22.6640625" style="244" customWidth="1"/>
    <col min="9477" max="9477" width="17.5546875" style="244" customWidth="1"/>
    <col min="9478" max="9728" width="9.109375" style="244"/>
    <col min="9729" max="9729" width="4.6640625" style="244" customWidth="1"/>
    <col min="9730" max="9730" width="64.109375" style="244" customWidth="1"/>
    <col min="9731" max="9731" width="18.5546875" style="244" customWidth="1"/>
    <col min="9732" max="9732" width="22.6640625" style="244" customWidth="1"/>
    <col min="9733" max="9733" width="17.5546875" style="244" customWidth="1"/>
    <col min="9734" max="9984" width="9.109375" style="244"/>
    <col min="9985" max="9985" width="4.6640625" style="244" customWidth="1"/>
    <col min="9986" max="9986" width="64.109375" style="244" customWidth="1"/>
    <col min="9987" max="9987" width="18.5546875" style="244" customWidth="1"/>
    <col min="9988" max="9988" width="22.6640625" style="244" customWidth="1"/>
    <col min="9989" max="9989" width="17.5546875" style="244" customWidth="1"/>
    <col min="9990" max="10240" width="9.109375" style="244"/>
    <col min="10241" max="10241" width="4.6640625" style="244" customWidth="1"/>
    <col min="10242" max="10242" width="64.109375" style="244" customWidth="1"/>
    <col min="10243" max="10243" width="18.5546875" style="244" customWidth="1"/>
    <col min="10244" max="10244" width="22.6640625" style="244" customWidth="1"/>
    <col min="10245" max="10245" width="17.5546875" style="244" customWidth="1"/>
    <col min="10246" max="10496" width="9.109375" style="244"/>
    <col min="10497" max="10497" width="4.6640625" style="244" customWidth="1"/>
    <col min="10498" max="10498" width="64.109375" style="244" customWidth="1"/>
    <col min="10499" max="10499" width="18.5546875" style="244" customWidth="1"/>
    <col min="10500" max="10500" width="22.6640625" style="244" customWidth="1"/>
    <col min="10501" max="10501" width="17.5546875" style="244" customWidth="1"/>
    <col min="10502" max="10752" width="9.109375" style="244"/>
    <col min="10753" max="10753" width="4.6640625" style="244" customWidth="1"/>
    <col min="10754" max="10754" width="64.109375" style="244" customWidth="1"/>
    <col min="10755" max="10755" width="18.5546875" style="244" customWidth="1"/>
    <col min="10756" max="10756" width="22.6640625" style="244" customWidth="1"/>
    <col min="10757" max="10757" width="17.5546875" style="244" customWidth="1"/>
    <col min="10758" max="11008" width="9.109375" style="244"/>
    <col min="11009" max="11009" width="4.6640625" style="244" customWidth="1"/>
    <col min="11010" max="11010" width="64.109375" style="244" customWidth="1"/>
    <col min="11011" max="11011" width="18.5546875" style="244" customWidth="1"/>
    <col min="11012" max="11012" width="22.6640625" style="244" customWidth="1"/>
    <col min="11013" max="11013" width="17.5546875" style="244" customWidth="1"/>
    <col min="11014" max="11264" width="9.109375" style="244"/>
    <col min="11265" max="11265" width="4.6640625" style="244" customWidth="1"/>
    <col min="11266" max="11266" width="64.109375" style="244" customWidth="1"/>
    <col min="11267" max="11267" width="18.5546875" style="244" customWidth="1"/>
    <col min="11268" max="11268" width="22.6640625" style="244" customWidth="1"/>
    <col min="11269" max="11269" width="17.5546875" style="244" customWidth="1"/>
    <col min="11270" max="11520" width="9.109375" style="244"/>
    <col min="11521" max="11521" width="4.6640625" style="244" customWidth="1"/>
    <col min="11522" max="11522" width="64.109375" style="244" customWidth="1"/>
    <col min="11523" max="11523" width="18.5546875" style="244" customWidth="1"/>
    <col min="11524" max="11524" width="22.6640625" style="244" customWidth="1"/>
    <col min="11525" max="11525" width="17.5546875" style="244" customWidth="1"/>
    <col min="11526" max="11776" width="9.109375" style="244"/>
    <col min="11777" max="11777" width="4.6640625" style="244" customWidth="1"/>
    <col min="11778" max="11778" width="64.109375" style="244" customWidth="1"/>
    <col min="11779" max="11779" width="18.5546875" style="244" customWidth="1"/>
    <col min="11780" max="11780" width="22.6640625" style="244" customWidth="1"/>
    <col min="11781" max="11781" width="17.5546875" style="244" customWidth="1"/>
    <col min="11782" max="12032" width="9.109375" style="244"/>
    <col min="12033" max="12033" width="4.6640625" style="244" customWidth="1"/>
    <col min="12034" max="12034" width="64.109375" style="244" customWidth="1"/>
    <col min="12035" max="12035" width="18.5546875" style="244" customWidth="1"/>
    <col min="12036" max="12036" width="22.6640625" style="244" customWidth="1"/>
    <col min="12037" max="12037" width="17.5546875" style="244" customWidth="1"/>
    <col min="12038" max="12288" width="9.109375" style="244"/>
    <col min="12289" max="12289" width="4.6640625" style="244" customWidth="1"/>
    <col min="12290" max="12290" width="64.109375" style="244" customWidth="1"/>
    <col min="12291" max="12291" width="18.5546875" style="244" customWidth="1"/>
    <col min="12292" max="12292" width="22.6640625" style="244" customWidth="1"/>
    <col min="12293" max="12293" width="17.5546875" style="244" customWidth="1"/>
    <col min="12294" max="12544" width="9.109375" style="244"/>
    <col min="12545" max="12545" width="4.6640625" style="244" customWidth="1"/>
    <col min="12546" max="12546" width="64.109375" style="244" customWidth="1"/>
    <col min="12547" max="12547" width="18.5546875" style="244" customWidth="1"/>
    <col min="12548" max="12548" width="22.6640625" style="244" customWidth="1"/>
    <col min="12549" max="12549" width="17.5546875" style="244" customWidth="1"/>
    <col min="12550" max="12800" width="9.109375" style="244"/>
    <col min="12801" max="12801" width="4.6640625" style="244" customWidth="1"/>
    <col min="12802" max="12802" width="64.109375" style="244" customWidth="1"/>
    <col min="12803" max="12803" width="18.5546875" style="244" customWidth="1"/>
    <col min="12804" max="12804" width="22.6640625" style="244" customWidth="1"/>
    <col min="12805" max="12805" width="17.5546875" style="244" customWidth="1"/>
    <col min="12806" max="13056" width="9.109375" style="244"/>
    <col min="13057" max="13057" width="4.6640625" style="244" customWidth="1"/>
    <col min="13058" max="13058" width="64.109375" style="244" customWidth="1"/>
    <col min="13059" max="13059" width="18.5546875" style="244" customWidth="1"/>
    <col min="13060" max="13060" width="22.6640625" style="244" customWidth="1"/>
    <col min="13061" max="13061" width="17.5546875" style="244" customWidth="1"/>
    <col min="13062" max="13312" width="9.109375" style="244"/>
    <col min="13313" max="13313" width="4.6640625" style="244" customWidth="1"/>
    <col min="13314" max="13314" width="64.109375" style="244" customWidth="1"/>
    <col min="13315" max="13315" width="18.5546875" style="244" customWidth="1"/>
    <col min="13316" max="13316" width="22.6640625" style="244" customWidth="1"/>
    <col min="13317" max="13317" width="17.5546875" style="244" customWidth="1"/>
    <col min="13318" max="13568" width="9.109375" style="244"/>
    <col min="13569" max="13569" width="4.6640625" style="244" customWidth="1"/>
    <col min="13570" max="13570" width="64.109375" style="244" customWidth="1"/>
    <col min="13571" max="13571" width="18.5546875" style="244" customWidth="1"/>
    <col min="13572" max="13572" width="22.6640625" style="244" customWidth="1"/>
    <col min="13573" max="13573" width="17.5546875" style="244" customWidth="1"/>
    <col min="13574" max="13824" width="9.109375" style="244"/>
    <col min="13825" max="13825" width="4.6640625" style="244" customWidth="1"/>
    <col min="13826" max="13826" width="64.109375" style="244" customWidth="1"/>
    <col min="13827" max="13827" width="18.5546875" style="244" customWidth="1"/>
    <col min="13828" max="13828" width="22.6640625" style="244" customWidth="1"/>
    <col min="13829" max="13829" width="17.5546875" style="244" customWidth="1"/>
    <col min="13830" max="14080" width="9.109375" style="244"/>
    <col min="14081" max="14081" width="4.6640625" style="244" customWidth="1"/>
    <col min="14082" max="14082" width="64.109375" style="244" customWidth="1"/>
    <col min="14083" max="14083" width="18.5546875" style="244" customWidth="1"/>
    <col min="14084" max="14084" width="22.6640625" style="244" customWidth="1"/>
    <col min="14085" max="14085" width="17.5546875" style="244" customWidth="1"/>
    <col min="14086" max="14336" width="9.109375" style="244"/>
    <col min="14337" max="14337" width="4.6640625" style="244" customWidth="1"/>
    <col min="14338" max="14338" width="64.109375" style="244" customWidth="1"/>
    <col min="14339" max="14339" width="18.5546875" style="244" customWidth="1"/>
    <col min="14340" max="14340" width="22.6640625" style="244" customWidth="1"/>
    <col min="14341" max="14341" width="17.5546875" style="244" customWidth="1"/>
    <col min="14342" max="14592" width="9.109375" style="244"/>
    <col min="14593" max="14593" width="4.6640625" style="244" customWidth="1"/>
    <col min="14594" max="14594" width="64.109375" style="244" customWidth="1"/>
    <col min="14595" max="14595" width="18.5546875" style="244" customWidth="1"/>
    <col min="14596" max="14596" width="22.6640625" style="244" customWidth="1"/>
    <col min="14597" max="14597" width="17.5546875" style="244" customWidth="1"/>
    <col min="14598" max="14848" width="9.109375" style="244"/>
    <col min="14849" max="14849" width="4.6640625" style="244" customWidth="1"/>
    <col min="14850" max="14850" width="64.109375" style="244" customWidth="1"/>
    <col min="14851" max="14851" width="18.5546875" style="244" customWidth="1"/>
    <col min="14852" max="14852" width="22.6640625" style="244" customWidth="1"/>
    <col min="14853" max="14853" width="17.5546875" style="244" customWidth="1"/>
    <col min="14854" max="15104" width="9.109375" style="244"/>
    <col min="15105" max="15105" width="4.6640625" style="244" customWidth="1"/>
    <col min="15106" max="15106" width="64.109375" style="244" customWidth="1"/>
    <col min="15107" max="15107" width="18.5546875" style="244" customWidth="1"/>
    <col min="15108" max="15108" width="22.6640625" style="244" customWidth="1"/>
    <col min="15109" max="15109" width="17.5546875" style="244" customWidth="1"/>
    <col min="15110" max="15360" width="9.109375" style="244"/>
    <col min="15361" max="15361" width="4.6640625" style="244" customWidth="1"/>
    <col min="15362" max="15362" width="64.109375" style="244" customWidth="1"/>
    <col min="15363" max="15363" width="18.5546875" style="244" customWidth="1"/>
    <col min="15364" max="15364" width="22.6640625" style="244" customWidth="1"/>
    <col min="15365" max="15365" width="17.5546875" style="244" customWidth="1"/>
    <col min="15366" max="15616" width="9.109375" style="244"/>
    <col min="15617" max="15617" width="4.6640625" style="244" customWidth="1"/>
    <col min="15618" max="15618" width="64.109375" style="244" customWidth="1"/>
    <col min="15619" max="15619" width="18.5546875" style="244" customWidth="1"/>
    <col min="15620" max="15620" width="22.6640625" style="244" customWidth="1"/>
    <col min="15621" max="15621" width="17.5546875" style="244" customWidth="1"/>
    <col min="15622" max="15872" width="9.109375" style="244"/>
    <col min="15873" max="15873" width="4.6640625" style="244" customWidth="1"/>
    <col min="15874" max="15874" width="64.109375" style="244" customWidth="1"/>
    <col min="15875" max="15875" width="18.5546875" style="244" customWidth="1"/>
    <col min="15876" max="15876" width="22.6640625" style="244" customWidth="1"/>
    <col min="15877" max="15877" width="17.5546875" style="244" customWidth="1"/>
    <col min="15878" max="16128" width="9.109375" style="244"/>
    <col min="16129" max="16129" width="4.6640625" style="244" customWidth="1"/>
    <col min="16130" max="16130" width="64.109375" style="244" customWidth="1"/>
    <col min="16131" max="16131" width="18.5546875" style="244" customWidth="1"/>
    <col min="16132" max="16132" width="22.6640625" style="244" customWidth="1"/>
    <col min="16133" max="16133" width="17.5546875" style="244" customWidth="1"/>
    <col min="16134" max="16384" width="9.109375" style="244"/>
  </cols>
  <sheetData>
    <row r="1" spans="1:6" ht="13.8" x14ac:dyDescent="0.3">
      <c r="A1" s="310"/>
      <c r="B1" s="310" t="s">
        <v>329</v>
      </c>
      <c r="C1" s="310"/>
    </row>
    <row r="2" spans="1:6" ht="6" customHeight="1" x14ac:dyDescent="0.3">
      <c r="B2" s="245"/>
    </row>
    <row r="3" spans="1:6" ht="13.8" x14ac:dyDescent="0.3">
      <c r="A3" s="344" t="s">
        <v>194</v>
      </c>
      <c r="B3" s="344"/>
      <c r="C3" s="344"/>
      <c r="D3" s="344"/>
      <c r="E3" s="344"/>
    </row>
    <row r="4" spans="1:6" ht="13.8" x14ac:dyDescent="0.3">
      <c r="A4" s="344" t="s">
        <v>172</v>
      </c>
      <c r="B4" s="344"/>
      <c r="C4" s="344"/>
      <c r="D4" s="344"/>
      <c r="E4" s="344"/>
    </row>
    <row r="5" spans="1:6" s="250" customFormat="1" ht="41.4" x14ac:dyDescent="0.3">
      <c r="A5" s="311" t="s">
        <v>2</v>
      </c>
      <c r="B5" s="312" t="s">
        <v>302</v>
      </c>
      <c r="C5" s="313" t="s">
        <v>311</v>
      </c>
      <c r="D5" s="314" t="s">
        <v>312</v>
      </c>
      <c r="E5" s="314" t="s">
        <v>313</v>
      </c>
    </row>
    <row r="6" spans="1:6" s="248" customFormat="1" ht="13.8" x14ac:dyDescent="0.3">
      <c r="B6" s="315" t="s">
        <v>314</v>
      </c>
      <c r="C6" s="316">
        <f>C15+C20</f>
        <v>1025</v>
      </c>
      <c r="D6" s="316">
        <f>D15+D20</f>
        <v>592</v>
      </c>
      <c r="E6" s="316">
        <f>E15+E20</f>
        <v>1617</v>
      </c>
      <c r="F6" s="249"/>
    </row>
    <row r="7" spans="1:6" s="248" customFormat="1" x14ac:dyDescent="0.25">
      <c r="B7" s="317"/>
      <c r="C7" s="318"/>
      <c r="D7" s="319"/>
      <c r="E7" s="319">
        <f t="shared" ref="E7:E14" si="0">SUM(C7:D7)</f>
        <v>0</v>
      </c>
    </row>
    <row r="8" spans="1:6" s="248" customFormat="1" x14ac:dyDescent="0.25">
      <c r="B8" s="317" t="s">
        <v>315</v>
      </c>
      <c r="C8" s="319"/>
      <c r="D8" s="319">
        <v>592</v>
      </c>
      <c r="E8" s="319">
        <f t="shared" si="0"/>
        <v>592</v>
      </c>
    </row>
    <row r="9" spans="1:6" s="248" customFormat="1" x14ac:dyDescent="0.25">
      <c r="B9" s="317"/>
      <c r="C9" s="318"/>
      <c r="D9" s="320"/>
      <c r="E9" s="319">
        <f t="shared" si="0"/>
        <v>0</v>
      </c>
    </row>
    <row r="10" spans="1:6" s="248" customFormat="1" x14ac:dyDescent="0.25">
      <c r="B10" s="317"/>
      <c r="C10" s="318"/>
      <c r="D10" s="320"/>
      <c r="E10" s="319">
        <f>SUM(C10:D10)</f>
        <v>0</v>
      </c>
    </row>
    <row r="11" spans="1:6" s="248" customFormat="1" x14ac:dyDescent="0.25">
      <c r="B11" s="317"/>
      <c r="C11" s="318"/>
      <c r="D11" s="320"/>
      <c r="E11" s="319">
        <f t="shared" si="0"/>
        <v>0</v>
      </c>
    </row>
    <row r="12" spans="1:6" s="248" customFormat="1" x14ac:dyDescent="0.25">
      <c r="B12" s="317"/>
      <c r="C12" s="318"/>
      <c r="D12" s="320"/>
      <c r="E12" s="319">
        <f t="shared" si="0"/>
        <v>0</v>
      </c>
      <c r="F12" s="249"/>
    </row>
    <row r="13" spans="1:6" s="248" customFormat="1" x14ac:dyDescent="0.25">
      <c r="B13" s="317"/>
      <c r="C13" s="318"/>
      <c r="D13" s="320"/>
      <c r="E13" s="319">
        <f t="shared" si="0"/>
        <v>0</v>
      </c>
    </row>
    <row r="14" spans="1:6" s="321" customFormat="1" x14ac:dyDescent="0.25">
      <c r="B14" s="317"/>
      <c r="C14" s="322"/>
      <c r="D14" s="323"/>
      <c r="E14" s="319">
        <f t="shared" si="0"/>
        <v>0</v>
      </c>
    </row>
    <row r="15" spans="1:6" s="251" customFormat="1" x14ac:dyDescent="0.25">
      <c r="B15" s="324" t="s">
        <v>316</v>
      </c>
      <c r="C15" s="325">
        <f>SUM(C7:C14)</f>
        <v>0</v>
      </c>
      <c r="D15" s="325">
        <f>SUM(D7:D14)</f>
        <v>592</v>
      </c>
      <c r="E15" s="325">
        <f>SUM(E7:E14)</f>
        <v>592</v>
      </c>
    </row>
    <row r="16" spans="1:6" s="248" customFormat="1" x14ac:dyDescent="0.25">
      <c r="B16" s="326"/>
      <c r="C16" s="327"/>
      <c r="D16" s="327"/>
      <c r="E16" s="327">
        <f>SUM(C16:D16)</f>
        <v>0</v>
      </c>
    </row>
    <row r="17" spans="2:6" s="248" customFormat="1" x14ac:dyDescent="0.25">
      <c r="B17" s="334" t="s">
        <v>322</v>
      </c>
      <c r="C17" s="319">
        <v>1025</v>
      </c>
      <c r="D17" s="319"/>
      <c r="E17" s="319">
        <f>SUM(C17:D17)</f>
        <v>1025</v>
      </c>
    </row>
    <row r="18" spans="2:6" s="248" customFormat="1" x14ac:dyDescent="0.25">
      <c r="B18" s="317"/>
      <c r="C18" s="319"/>
      <c r="D18" s="319"/>
      <c r="E18" s="319">
        <f>SUM(C18:D18)</f>
        <v>0</v>
      </c>
    </row>
    <row r="19" spans="2:6" s="248" customFormat="1" x14ac:dyDescent="0.25">
      <c r="B19" s="328"/>
      <c r="C19" s="329"/>
      <c r="D19" s="329"/>
      <c r="E19" s="329">
        <f>SUM(C19:D19)</f>
        <v>0</v>
      </c>
    </row>
    <row r="20" spans="2:6" s="251" customFormat="1" x14ac:dyDescent="0.25">
      <c r="B20" s="324" t="s">
        <v>317</v>
      </c>
      <c r="C20" s="325">
        <f>SUM(C16:C19)</f>
        <v>1025</v>
      </c>
      <c r="D20" s="325">
        <f>SUM(D16:D19)</f>
        <v>0</v>
      </c>
      <c r="E20" s="330">
        <f>SUM(C20:D20)</f>
        <v>1025</v>
      </c>
      <c r="F20" s="252"/>
    </row>
    <row r="21" spans="2:6" s="248" customFormat="1" ht="13.8" x14ac:dyDescent="0.3">
      <c r="B21" s="315" t="s">
        <v>318</v>
      </c>
      <c r="C21" s="316">
        <f>SUM(C24)</f>
        <v>6475</v>
      </c>
      <c r="D21" s="316">
        <f>SUM(D24)</f>
        <v>127</v>
      </c>
      <c r="E21" s="316">
        <f>SUM(E24)</f>
        <v>6602</v>
      </c>
      <c r="F21" s="249"/>
    </row>
    <row r="22" spans="2:6" s="248" customFormat="1" ht="14.25" customHeight="1" x14ac:dyDescent="0.25">
      <c r="B22" s="317" t="s">
        <v>319</v>
      </c>
      <c r="C22" s="318">
        <v>6475</v>
      </c>
      <c r="E22" s="319">
        <f>SUM(C22:D22)</f>
        <v>6475</v>
      </c>
    </row>
    <row r="23" spans="2:6" s="248" customFormat="1" ht="26.4" x14ac:dyDescent="0.25">
      <c r="B23" s="317" t="s">
        <v>323</v>
      </c>
      <c r="C23" s="319"/>
      <c r="D23" s="319">
        <f>719-592</f>
        <v>127</v>
      </c>
      <c r="E23" s="319">
        <f>SUM(C23:D23)</f>
        <v>127</v>
      </c>
    </row>
    <row r="24" spans="2:6" s="251" customFormat="1" x14ac:dyDescent="0.25">
      <c r="B24" s="324" t="s">
        <v>320</v>
      </c>
      <c r="C24" s="325">
        <f>SUM(C22:C23)</f>
        <v>6475</v>
      </c>
      <c r="D24" s="325">
        <f>SUM(D22:D23)</f>
        <v>127</v>
      </c>
      <c r="E24" s="325">
        <f>SUM(E22:E23)</f>
        <v>6602</v>
      </c>
    </row>
    <row r="25" spans="2:6" s="256" customFormat="1" x14ac:dyDescent="0.25">
      <c r="B25" s="331" t="s">
        <v>321</v>
      </c>
      <c r="C25" s="332">
        <f>C21+C6</f>
        <v>7500</v>
      </c>
      <c r="D25" s="332">
        <f>D21+D6</f>
        <v>719</v>
      </c>
      <c r="E25" s="332">
        <f>E21+E6</f>
        <v>8219</v>
      </c>
      <c r="F25" s="333"/>
    </row>
    <row r="26" spans="2:6" s="247" customFormat="1" ht="13.8" x14ac:dyDescent="0.3">
      <c r="B26" s="253"/>
      <c r="C26" s="254"/>
    </row>
    <row r="27" spans="2:6" ht="13.5" customHeight="1" x14ac:dyDescent="0.25"/>
    <row r="28" spans="2:6" ht="13.5" customHeight="1" x14ac:dyDescent="0.25"/>
    <row r="29" spans="2:6" ht="13.5" customHeight="1" x14ac:dyDescent="0.25"/>
    <row r="30" spans="2:6" ht="13.5" customHeight="1" x14ac:dyDescent="0.25"/>
    <row r="31" spans="2:6" ht="13.5" customHeight="1" x14ac:dyDescent="0.25"/>
    <row r="32" spans="2:6" ht="13.5" customHeight="1" x14ac:dyDescent="0.25"/>
    <row r="33" ht="13.5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</sheetData>
  <mergeCells count="2">
    <mergeCell ref="A3:E3"/>
    <mergeCell ref="A4:E4"/>
  </mergeCells>
  <pageMargins left="0.78740157480314965" right="0.78740157480314965" top="1.1023622047244095" bottom="1.1811023622047245" header="0.51181102362204722" footer="0.51181102362204722"/>
  <pageSetup paperSize="9" orientation="landscape" horizontalDpi="300" verticalDpi="300" r:id="rId1"/>
  <headerFooter alignWithMargins="0"/>
  <rowBreaks count="1" manualBreakCount="1">
    <brk id="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SheetLayoutView="100" workbookViewId="0">
      <selection sqref="A1:G1"/>
    </sheetView>
  </sheetViews>
  <sheetFormatPr defaultRowHeight="13.2" x14ac:dyDescent="0.25"/>
  <cols>
    <col min="1" max="1" width="7.109375" style="248" customWidth="1"/>
    <col min="2" max="2" width="42.44140625" style="248" customWidth="1"/>
    <col min="3" max="3" width="14" style="248" customWidth="1"/>
    <col min="4" max="4" width="16.109375" style="248" customWidth="1"/>
    <col min="5" max="256" width="9.109375" style="248"/>
    <col min="257" max="257" width="7.109375" style="248" customWidth="1"/>
    <col min="258" max="258" width="42.44140625" style="248" customWidth="1"/>
    <col min="259" max="259" width="14" style="248" customWidth="1"/>
    <col min="260" max="260" width="16.109375" style="248" customWidth="1"/>
    <col min="261" max="512" width="9.109375" style="248"/>
    <col min="513" max="513" width="7.109375" style="248" customWidth="1"/>
    <col min="514" max="514" width="42.44140625" style="248" customWidth="1"/>
    <col min="515" max="515" width="14" style="248" customWidth="1"/>
    <col min="516" max="516" width="16.109375" style="248" customWidth="1"/>
    <col min="517" max="768" width="9.109375" style="248"/>
    <col min="769" max="769" width="7.109375" style="248" customWidth="1"/>
    <col min="770" max="770" width="42.44140625" style="248" customWidth="1"/>
    <col min="771" max="771" width="14" style="248" customWidth="1"/>
    <col min="772" max="772" width="16.109375" style="248" customWidth="1"/>
    <col min="773" max="1024" width="9.109375" style="248"/>
    <col min="1025" max="1025" width="7.109375" style="248" customWidth="1"/>
    <col min="1026" max="1026" width="42.44140625" style="248" customWidth="1"/>
    <col min="1027" max="1027" width="14" style="248" customWidth="1"/>
    <col min="1028" max="1028" width="16.109375" style="248" customWidth="1"/>
    <col min="1029" max="1280" width="9.109375" style="248"/>
    <col min="1281" max="1281" width="7.109375" style="248" customWidth="1"/>
    <col min="1282" max="1282" width="42.44140625" style="248" customWidth="1"/>
    <col min="1283" max="1283" width="14" style="248" customWidth="1"/>
    <col min="1284" max="1284" width="16.109375" style="248" customWidth="1"/>
    <col min="1285" max="1536" width="9.109375" style="248"/>
    <col min="1537" max="1537" width="7.109375" style="248" customWidth="1"/>
    <col min="1538" max="1538" width="42.44140625" style="248" customWidth="1"/>
    <col min="1539" max="1539" width="14" style="248" customWidth="1"/>
    <col min="1540" max="1540" width="16.109375" style="248" customWidth="1"/>
    <col min="1541" max="1792" width="9.109375" style="248"/>
    <col min="1793" max="1793" width="7.109375" style="248" customWidth="1"/>
    <col min="1794" max="1794" width="42.44140625" style="248" customWidth="1"/>
    <col min="1795" max="1795" width="14" style="248" customWidth="1"/>
    <col min="1796" max="1796" width="16.109375" style="248" customWidth="1"/>
    <col min="1797" max="2048" width="9.109375" style="248"/>
    <col min="2049" max="2049" width="7.109375" style="248" customWidth="1"/>
    <col min="2050" max="2050" width="42.44140625" style="248" customWidth="1"/>
    <col min="2051" max="2051" width="14" style="248" customWidth="1"/>
    <col min="2052" max="2052" width="16.109375" style="248" customWidth="1"/>
    <col min="2053" max="2304" width="9.109375" style="248"/>
    <col min="2305" max="2305" width="7.109375" style="248" customWidth="1"/>
    <col min="2306" max="2306" width="42.44140625" style="248" customWidth="1"/>
    <col min="2307" max="2307" width="14" style="248" customWidth="1"/>
    <col min="2308" max="2308" width="16.109375" style="248" customWidth="1"/>
    <col min="2309" max="2560" width="9.109375" style="248"/>
    <col min="2561" max="2561" width="7.109375" style="248" customWidth="1"/>
    <col min="2562" max="2562" width="42.44140625" style="248" customWidth="1"/>
    <col min="2563" max="2563" width="14" style="248" customWidth="1"/>
    <col min="2564" max="2564" width="16.109375" style="248" customWidth="1"/>
    <col min="2565" max="2816" width="9.109375" style="248"/>
    <col min="2817" max="2817" width="7.109375" style="248" customWidth="1"/>
    <col min="2818" max="2818" width="42.44140625" style="248" customWidth="1"/>
    <col min="2819" max="2819" width="14" style="248" customWidth="1"/>
    <col min="2820" max="2820" width="16.109375" style="248" customWidth="1"/>
    <col min="2821" max="3072" width="9.109375" style="248"/>
    <col min="3073" max="3073" width="7.109375" style="248" customWidth="1"/>
    <col min="3074" max="3074" width="42.44140625" style="248" customWidth="1"/>
    <col min="3075" max="3075" width="14" style="248" customWidth="1"/>
    <col min="3076" max="3076" width="16.109375" style="248" customWidth="1"/>
    <col min="3077" max="3328" width="9.109375" style="248"/>
    <col min="3329" max="3329" width="7.109375" style="248" customWidth="1"/>
    <col min="3330" max="3330" width="42.44140625" style="248" customWidth="1"/>
    <col min="3331" max="3331" width="14" style="248" customWidth="1"/>
    <col min="3332" max="3332" width="16.109375" style="248" customWidth="1"/>
    <col min="3333" max="3584" width="9.109375" style="248"/>
    <col min="3585" max="3585" width="7.109375" style="248" customWidth="1"/>
    <col min="3586" max="3586" width="42.44140625" style="248" customWidth="1"/>
    <col min="3587" max="3587" width="14" style="248" customWidth="1"/>
    <col min="3588" max="3588" width="16.109375" style="248" customWidth="1"/>
    <col min="3589" max="3840" width="9.109375" style="248"/>
    <col min="3841" max="3841" width="7.109375" style="248" customWidth="1"/>
    <col min="3842" max="3842" width="42.44140625" style="248" customWidth="1"/>
    <col min="3843" max="3843" width="14" style="248" customWidth="1"/>
    <col min="3844" max="3844" width="16.109375" style="248" customWidth="1"/>
    <col min="3845" max="4096" width="9.109375" style="248"/>
    <col min="4097" max="4097" width="7.109375" style="248" customWidth="1"/>
    <col min="4098" max="4098" width="42.44140625" style="248" customWidth="1"/>
    <col min="4099" max="4099" width="14" style="248" customWidth="1"/>
    <col min="4100" max="4100" width="16.109375" style="248" customWidth="1"/>
    <col min="4101" max="4352" width="9.109375" style="248"/>
    <col min="4353" max="4353" width="7.109375" style="248" customWidth="1"/>
    <col min="4354" max="4354" width="42.44140625" style="248" customWidth="1"/>
    <col min="4355" max="4355" width="14" style="248" customWidth="1"/>
    <col min="4356" max="4356" width="16.109375" style="248" customWidth="1"/>
    <col min="4357" max="4608" width="9.109375" style="248"/>
    <col min="4609" max="4609" width="7.109375" style="248" customWidth="1"/>
    <col min="4610" max="4610" width="42.44140625" style="248" customWidth="1"/>
    <col min="4611" max="4611" width="14" style="248" customWidth="1"/>
    <col min="4612" max="4612" width="16.109375" style="248" customWidth="1"/>
    <col min="4613" max="4864" width="9.109375" style="248"/>
    <col min="4865" max="4865" width="7.109375" style="248" customWidth="1"/>
    <col min="4866" max="4866" width="42.44140625" style="248" customWidth="1"/>
    <col min="4867" max="4867" width="14" style="248" customWidth="1"/>
    <col min="4868" max="4868" width="16.109375" style="248" customWidth="1"/>
    <col min="4869" max="5120" width="9.109375" style="248"/>
    <col min="5121" max="5121" width="7.109375" style="248" customWidth="1"/>
    <col min="5122" max="5122" width="42.44140625" style="248" customWidth="1"/>
    <col min="5123" max="5123" width="14" style="248" customWidth="1"/>
    <col min="5124" max="5124" width="16.109375" style="248" customWidth="1"/>
    <col min="5125" max="5376" width="9.109375" style="248"/>
    <col min="5377" max="5377" width="7.109375" style="248" customWidth="1"/>
    <col min="5378" max="5378" width="42.44140625" style="248" customWidth="1"/>
    <col min="5379" max="5379" width="14" style="248" customWidth="1"/>
    <col min="5380" max="5380" width="16.109375" style="248" customWidth="1"/>
    <col min="5381" max="5632" width="9.109375" style="248"/>
    <col min="5633" max="5633" width="7.109375" style="248" customWidth="1"/>
    <col min="5634" max="5634" width="42.44140625" style="248" customWidth="1"/>
    <col min="5635" max="5635" width="14" style="248" customWidth="1"/>
    <col min="5636" max="5636" width="16.109375" style="248" customWidth="1"/>
    <col min="5637" max="5888" width="9.109375" style="248"/>
    <col min="5889" max="5889" width="7.109375" style="248" customWidth="1"/>
    <col min="5890" max="5890" width="42.44140625" style="248" customWidth="1"/>
    <col min="5891" max="5891" width="14" style="248" customWidth="1"/>
    <col min="5892" max="5892" width="16.109375" style="248" customWidth="1"/>
    <col min="5893" max="6144" width="9.109375" style="248"/>
    <col min="6145" max="6145" width="7.109375" style="248" customWidth="1"/>
    <col min="6146" max="6146" width="42.44140625" style="248" customWidth="1"/>
    <col min="6147" max="6147" width="14" style="248" customWidth="1"/>
    <col min="6148" max="6148" width="16.109375" style="248" customWidth="1"/>
    <col min="6149" max="6400" width="9.109375" style="248"/>
    <col min="6401" max="6401" width="7.109375" style="248" customWidth="1"/>
    <col min="6402" max="6402" width="42.44140625" style="248" customWidth="1"/>
    <col min="6403" max="6403" width="14" style="248" customWidth="1"/>
    <col min="6404" max="6404" width="16.109375" style="248" customWidth="1"/>
    <col min="6405" max="6656" width="9.109375" style="248"/>
    <col min="6657" max="6657" width="7.109375" style="248" customWidth="1"/>
    <col min="6658" max="6658" width="42.44140625" style="248" customWidth="1"/>
    <col min="6659" max="6659" width="14" style="248" customWidth="1"/>
    <col min="6660" max="6660" width="16.109375" style="248" customWidth="1"/>
    <col min="6661" max="6912" width="9.109375" style="248"/>
    <col min="6913" max="6913" width="7.109375" style="248" customWidth="1"/>
    <col min="6914" max="6914" width="42.44140625" style="248" customWidth="1"/>
    <col min="6915" max="6915" width="14" style="248" customWidth="1"/>
    <col min="6916" max="6916" width="16.109375" style="248" customWidth="1"/>
    <col min="6917" max="7168" width="9.109375" style="248"/>
    <col min="7169" max="7169" width="7.109375" style="248" customWidth="1"/>
    <col min="7170" max="7170" width="42.44140625" style="248" customWidth="1"/>
    <col min="7171" max="7171" width="14" style="248" customWidth="1"/>
    <col min="7172" max="7172" width="16.109375" style="248" customWidth="1"/>
    <col min="7173" max="7424" width="9.109375" style="248"/>
    <col min="7425" max="7425" width="7.109375" style="248" customWidth="1"/>
    <col min="7426" max="7426" width="42.44140625" style="248" customWidth="1"/>
    <col min="7427" max="7427" width="14" style="248" customWidth="1"/>
    <col min="7428" max="7428" width="16.109375" style="248" customWidth="1"/>
    <col min="7429" max="7680" width="9.109375" style="248"/>
    <col min="7681" max="7681" width="7.109375" style="248" customWidth="1"/>
    <col min="7682" max="7682" width="42.44140625" style="248" customWidth="1"/>
    <col min="7683" max="7683" width="14" style="248" customWidth="1"/>
    <col min="7684" max="7684" width="16.109375" style="248" customWidth="1"/>
    <col min="7685" max="7936" width="9.109375" style="248"/>
    <col min="7937" max="7937" width="7.109375" style="248" customWidth="1"/>
    <col min="7938" max="7938" width="42.44140625" style="248" customWidth="1"/>
    <col min="7939" max="7939" width="14" style="248" customWidth="1"/>
    <col min="7940" max="7940" width="16.109375" style="248" customWidth="1"/>
    <col min="7941" max="8192" width="9.109375" style="248"/>
    <col min="8193" max="8193" width="7.109375" style="248" customWidth="1"/>
    <col min="8194" max="8194" width="42.44140625" style="248" customWidth="1"/>
    <col min="8195" max="8195" width="14" style="248" customWidth="1"/>
    <col min="8196" max="8196" width="16.109375" style="248" customWidth="1"/>
    <col min="8197" max="8448" width="9.109375" style="248"/>
    <col min="8449" max="8449" width="7.109375" style="248" customWidth="1"/>
    <col min="8450" max="8450" width="42.44140625" style="248" customWidth="1"/>
    <col min="8451" max="8451" width="14" style="248" customWidth="1"/>
    <col min="8452" max="8452" width="16.109375" style="248" customWidth="1"/>
    <col min="8453" max="8704" width="9.109375" style="248"/>
    <col min="8705" max="8705" width="7.109375" style="248" customWidth="1"/>
    <col min="8706" max="8706" width="42.44140625" style="248" customWidth="1"/>
    <col min="8707" max="8707" width="14" style="248" customWidth="1"/>
    <col min="8708" max="8708" width="16.109375" style="248" customWidth="1"/>
    <col min="8709" max="8960" width="9.109375" style="248"/>
    <col min="8961" max="8961" width="7.109375" style="248" customWidth="1"/>
    <col min="8962" max="8962" width="42.44140625" style="248" customWidth="1"/>
    <col min="8963" max="8963" width="14" style="248" customWidth="1"/>
    <col min="8964" max="8964" width="16.109375" style="248" customWidth="1"/>
    <col min="8965" max="9216" width="9.109375" style="248"/>
    <col min="9217" max="9217" width="7.109375" style="248" customWidth="1"/>
    <col min="9218" max="9218" width="42.44140625" style="248" customWidth="1"/>
    <col min="9219" max="9219" width="14" style="248" customWidth="1"/>
    <col min="9220" max="9220" width="16.109375" style="248" customWidth="1"/>
    <col min="9221" max="9472" width="9.109375" style="248"/>
    <col min="9473" max="9473" width="7.109375" style="248" customWidth="1"/>
    <col min="9474" max="9474" width="42.44140625" style="248" customWidth="1"/>
    <col min="9475" max="9475" width="14" style="248" customWidth="1"/>
    <col min="9476" max="9476" width="16.109375" style="248" customWidth="1"/>
    <col min="9477" max="9728" width="9.109375" style="248"/>
    <col min="9729" max="9729" width="7.109375" style="248" customWidth="1"/>
    <col min="9730" max="9730" width="42.44140625" style="248" customWidth="1"/>
    <col min="9731" max="9731" width="14" style="248" customWidth="1"/>
    <col min="9732" max="9732" width="16.109375" style="248" customWidth="1"/>
    <col min="9733" max="9984" width="9.109375" style="248"/>
    <col min="9985" max="9985" width="7.109375" style="248" customWidth="1"/>
    <col min="9986" max="9986" width="42.44140625" style="248" customWidth="1"/>
    <col min="9987" max="9987" width="14" style="248" customWidth="1"/>
    <col min="9988" max="9988" width="16.109375" style="248" customWidth="1"/>
    <col min="9989" max="10240" width="9.109375" style="248"/>
    <col min="10241" max="10241" width="7.109375" style="248" customWidth="1"/>
    <col min="10242" max="10242" width="42.44140625" style="248" customWidth="1"/>
    <col min="10243" max="10243" width="14" style="248" customWidth="1"/>
    <col min="10244" max="10244" width="16.109375" style="248" customWidth="1"/>
    <col min="10245" max="10496" width="9.109375" style="248"/>
    <col min="10497" max="10497" width="7.109375" style="248" customWidth="1"/>
    <col min="10498" max="10498" width="42.44140625" style="248" customWidth="1"/>
    <col min="10499" max="10499" width="14" style="248" customWidth="1"/>
    <col min="10500" max="10500" width="16.109375" style="248" customWidth="1"/>
    <col min="10501" max="10752" width="9.109375" style="248"/>
    <col min="10753" max="10753" width="7.109375" style="248" customWidth="1"/>
    <col min="10754" max="10754" width="42.44140625" style="248" customWidth="1"/>
    <col min="10755" max="10755" width="14" style="248" customWidth="1"/>
    <col min="10756" max="10756" width="16.109375" style="248" customWidth="1"/>
    <col min="10757" max="11008" width="9.109375" style="248"/>
    <col min="11009" max="11009" width="7.109375" style="248" customWidth="1"/>
    <col min="11010" max="11010" width="42.44140625" style="248" customWidth="1"/>
    <col min="11011" max="11011" width="14" style="248" customWidth="1"/>
    <col min="11012" max="11012" width="16.109375" style="248" customWidth="1"/>
    <col min="11013" max="11264" width="9.109375" style="248"/>
    <col min="11265" max="11265" width="7.109375" style="248" customWidth="1"/>
    <col min="11266" max="11266" width="42.44140625" style="248" customWidth="1"/>
    <col min="11267" max="11267" width="14" style="248" customWidth="1"/>
    <col min="11268" max="11268" width="16.109375" style="248" customWidth="1"/>
    <col min="11269" max="11520" width="9.109375" style="248"/>
    <col min="11521" max="11521" width="7.109375" style="248" customWidth="1"/>
    <col min="11522" max="11522" width="42.44140625" style="248" customWidth="1"/>
    <col min="11523" max="11523" width="14" style="248" customWidth="1"/>
    <col min="11524" max="11524" width="16.109375" style="248" customWidth="1"/>
    <col min="11525" max="11776" width="9.109375" style="248"/>
    <col min="11777" max="11777" width="7.109375" style="248" customWidth="1"/>
    <col min="11778" max="11778" width="42.44140625" style="248" customWidth="1"/>
    <col min="11779" max="11779" width="14" style="248" customWidth="1"/>
    <col min="11780" max="11780" width="16.109375" style="248" customWidth="1"/>
    <col min="11781" max="12032" width="9.109375" style="248"/>
    <col min="12033" max="12033" width="7.109375" style="248" customWidth="1"/>
    <col min="12034" max="12034" width="42.44140625" style="248" customWidth="1"/>
    <col min="12035" max="12035" width="14" style="248" customWidth="1"/>
    <col min="12036" max="12036" width="16.109375" style="248" customWidth="1"/>
    <col min="12037" max="12288" width="9.109375" style="248"/>
    <col min="12289" max="12289" width="7.109375" style="248" customWidth="1"/>
    <col min="12290" max="12290" width="42.44140625" style="248" customWidth="1"/>
    <col min="12291" max="12291" width="14" style="248" customWidth="1"/>
    <col min="12292" max="12292" width="16.109375" style="248" customWidth="1"/>
    <col min="12293" max="12544" width="9.109375" style="248"/>
    <col min="12545" max="12545" width="7.109375" style="248" customWidth="1"/>
    <col min="12546" max="12546" width="42.44140625" style="248" customWidth="1"/>
    <col min="12547" max="12547" width="14" style="248" customWidth="1"/>
    <col min="12548" max="12548" width="16.109375" style="248" customWidth="1"/>
    <col min="12549" max="12800" width="9.109375" style="248"/>
    <col min="12801" max="12801" width="7.109375" style="248" customWidth="1"/>
    <col min="12802" max="12802" width="42.44140625" style="248" customWidth="1"/>
    <col min="12803" max="12803" width="14" style="248" customWidth="1"/>
    <col min="12804" max="12804" width="16.109375" style="248" customWidth="1"/>
    <col min="12805" max="13056" width="9.109375" style="248"/>
    <col min="13057" max="13057" width="7.109375" style="248" customWidth="1"/>
    <col min="13058" max="13058" width="42.44140625" style="248" customWidth="1"/>
    <col min="13059" max="13059" width="14" style="248" customWidth="1"/>
    <col min="13060" max="13060" width="16.109375" style="248" customWidth="1"/>
    <col min="13061" max="13312" width="9.109375" style="248"/>
    <col min="13313" max="13313" width="7.109375" style="248" customWidth="1"/>
    <col min="13314" max="13314" width="42.44140625" style="248" customWidth="1"/>
    <col min="13315" max="13315" width="14" style="248" customWidth="1"/>
    <col min="13316" max="13316" width="16.109375" style="248" customWidth="1"/>
    <col min="13317" max="13568" width="9.109375" style="248"/>
    <col min="13569" max="13569" width="7.109375" style="248" customWidth="1"/>
    <col min="13570" max="13570" width="42.44140625" style="248" customWidth="1"/>
    <col min="13571" max="13571" width="14" style="248" customWidth="1"/>
    <col min="13572" max="13572" width="16.109375" style="248" customWidth="1"/>
    <col min="13573" max="13824" width="9.109375" style="248"/>
    <col min="13825" max="13825" width="7.109375" style="248" customWidth="1"/>
    <col min="13826" max="13826" width="42.44140625" style="248" customWidth="1"/>
    <col min="13827" max="13827" width="14" style="248" customWidth="1"/>
    <col min="13828" max="13828" width="16.109375" style="248" customWidth="1"/>
    <col min="13829" max="14080" width="9.109375" style="248"/>
    <col min="14081" max="14081" width="7.109375" style="248" customWidth="1"/>
    <col min="14082" max="14082" width="42.44140625" style="248" customWidth="1"/>
    <col min="14083" max="14083" width="14" style="248" customWidth="1"/>
    <col min="14084" max="14084" width="16.109375" style="248" customWidth="1"/>
    <col min="14085" max="14336" width="9.109375" style="248"/>
    <col min="14337" max="14337" width="7.109375" style="248" customWidth="1"/>
    <col min="14338" max="14338" width="42.44140625" style="248" customWidth="1"/>
    <col min="14339" max="14339" width="14" style="248" customWidth="1"/>
    <col min="14340" max="14340" width="16.109375" style="248" customWidth="1"/>
    <col min="14341" max="14592" width="9.109375" style="248"/>
    <col min="14593" max="14593" width="7.109375" style="248" customWidth="1"/>
    <col min="14594" max="14594" width="42.44140625" style="248" customWidth="1"/>
    <col min="14595" max="14595" width="14" style="248" customWidth="1"/>
    <col min="14596" max="14596" width="16.109375" style="248" customWidth="1"/>
    <col min="14597" max="14848" width="9.109375" style="248"/>
    <col min="14849" max="14849" width="7.109375" style="248" customWidth="1"/>
    <col min="14850" max="14850" width="42.44140625" style="248" customWidth="1"/>
    <col min="14851" max="14851" width="14" style="248" customWidth="1"/>
    <col min="14852" max="14852" width="16.109375" style="248" customWidth="1"/>
    <col min="14853" max="15104" width="9.109375" style="248"/>
    <col min="15105" max="15105" width="7.109375" style="248" customWidth="1"/>
    <col min="15106" max="15106" width="42.44140625" style="248" customWidth="1"/>
    <col min="15107" max="15107" width="14" style="248" customWidth="1"/>
    <col min="15108" max="15108" width="16.109375" style="248" customWidth="1"/>
    <col min="15109" max="15360" width="9.109375" style="248"/>
    <col min="15361" max="15361" width="7.109375" style="248" customWidth="1"/>
    <col min="15362" max="15362" width="42.44140625" style="248" customWidth="1"/>
    <col min="15363" max="15363" width="14" style="248" customWidth="1"/>
    <col min="15364" max="15364" width="16.109375" style="248" customWidth="1"/>
    <col min="15365" max="15616" width="9.109375" style="248"/>
    <col min="15617" max="15617" width="7.109375" style="248" customWidth="1"/>
    <col min="15618" max="15618" width="42.44140625" style="248" customWidth="1"/>
    <col min="15619" max="15619" width="14" style="248" customWidth="1"/>
    <col min="15620" max="15620" width="16.109375" style="248" customWidth="1"/>
    <col min="15621" max="15872" width="9.109375" style="248"/>
    <col min="15873" max="15873" width="7.109375" style="248" customWidth="1"/>
    <col min="15874" max="15874" width="42.44140625" style="248" customWidth="1"/>
    <col min="15875" max="15875" width="14" style="248" customWidth="1"/>
    <col min="15876" max="15876" width="16.109375" style="248" customWidth="1"/>
    <col min="15877" max="16128" width="9.109375" style="248"/>
    <col min="16129" max="16129" width="7.109375" style="248" customWidth="1"/>
    <col min="16130" max="16130" width="42.44140625" style="248" customWidth="1"/>
    <col min="16131" max="16131" width="14" style="248" customWidth="1"/>
    <col min="16132" max="16132" width="16.109375" style="248" customWidth="1"/>
    <col min="16133" max="16384" width="9.109375" style="248"/>
  </cols>
  <sheetData>
    <row r="1" spans="1:7" ht="13.8" x14ac:dyDescent="0.3">
      <c r="A1" s="336" t="s">
        <v>330</v>
      </c>
      <c r="B1" s="336"/>
      <c r="C1" s="336"/>
      <c r="D1" s="336"/>
      <c r="E1" s="336"/>
      <c r="F1" s="336"/>
      <c r="G1" s="336"/>
    </row>
    <row r="2" spans="1:7" ht="9" customHeight="1" x14ac:dyDescent="0.25">
      <c r="A2" s="257"/>
      <c r="B2" s="257"/>
    </row>
    <row r="3" spans="1:7" ht="14.4" x14ac:dyDescent="0.3">
      <c r="A3" s="347" t="s">
        <v>303</v>
      </c>
      <c r="B3" s="347"/>
      <c r="C3" s="347"/>
      <c r="D3" s="347"/>
    </row>
    <row r="4" spans="1:7" ht="14.4" x14ac:dyDescent="0.3">
      <c r="A4" s="348" t="s">
        <v>195</v>
      </c>
      <c r="B4" s="348"/>
      <c r="C4" s="348"/>
      <c r="D4" s="348"/>
    </row>
    <row r="5" spans="1:7" ht="6" customHeight="1" thickBot="1" x14ac:dyDescent="0.35">
      <c r="A5" s="258"/>
      <c r="B5" s="258"/>
      <c r="C5" s="258"/>
      <c r="D5" s="258"/>
    </row>
    <row r="6" spans="1:7" s="247" customFormat="1" ht="43.5" customHeight="1" thickBot="1" x14ac:dyDescent="0.35">
      <c r="A6" s="259"/>
      <c r="B6" s="260"/>
      <c r="C6" s="261" t="s">
        <v>34</v>
      </c>
      <c r="D6" s="262" t="s">
        <v>174</v>
      </c>
    </row>
    <row r="7" spans="1:7" s="264" customFormat="1" ht="15" customHeight="1" x14ac:dyDescent="0.25">
      <c r="A7" s="349" t="s">
        <v>196</v>
      </c>
      <c r="B7" s="350"/>
      <c r="C7" s="263"/>
      <c r="D7" s="263"/>
    </row>
    <row r="8" spans="1:7" s="264" customFormat="1" x14ac:dyDescent="0.25">
      <c r="A8" s="265" t="s">
        <v>197</v>
      </c>
      <c r="B8" s="266" t="s">
        <v>198</v>
      </c>
      <c r="C8" s="289">
        <v>1009</v>
      </c>
      <c r="D8" s="267">
        <f t="shared" ref="D8:D52" si="0">SUM(C8:C8)</f>
        <v>1009</v>
      </c>
    </row>
    <row r="9" spans="1:7" s="264" customFormat="1" x14ac:dyDescent="0.25">
      <c r="A9" s="265" t="s">
        <v>199</v>
      </c>
      <c r="B9" s="268" t="s">
        <v>200</v>
      </c>
      <c r="C9" s="290">
        <v>176601</v>
      </c>
      <c r="D9" s="269">
        <f t="shared" si="0"/>
        <v>176601</v>
      </c>
    </row>
    <row r="10" spans="1:7" s="264" customFormat="1" x14ac:dyDescent="0.25">
      <c r="A10" s="265" t="s">
        <v>201</v>
      </c>
      <c r="B10" s="268" t="s">
        <v>202</v>
      </c>
      <c r="C10" s="290">
        <v>309</v>
      </c>
      <c r="D10" s="269">
        <f t="shared" si="0"/>
        <v>309</v>
      </c>
    </row>
    <row r="11" spans="1:7" s="264" customFormat="1" x14ac:dyDescent="0.25">
      <c r="A11" s="265" t="s">
        <v>203</v>
      </c>
      <c r="B11" s="268" t="s">
        <v>204</v>
      </c>
      <c r="C11" s="290">
        <v>0</v>
      </c>
      <c r="D11" s="269">
        <f t="shared" si="0"/>
        <v>0</v>
      </c>
    </row>
    <row r="12" spans="1:7" s="264" customFormat="1" x14ac:dyDescent="0.25">
      <c r="A12" s="265" t="s">
        <v>205</v>
      </c>
      <c r="B12" s="268" t="s">
        <v>206</v>
      </c>
      <c r="C12" s="290">
        <v>0</v>
      </c>
      <c r="D12" s="269">
        <f t="shared" si="0"/>
        <v>0</v>
      </c>
    </row>
    <row r="13" spans="1:7" s="264" customFormat="1" x14ac:dyDescent="0.25">
      <c r="A13" s="265" t="s">
        <v>207</v>
      </c>
      <c r="B13" s="268" t="s">
        <v>208</v>
      </c>
      <c r="C13" s="290">
        <v>0</v>
      </c>
      <c r="D13" s="269">
        <f t="shared" si="0"/>
        <v>0</v>
      </c>
    </row>
    <row r="14" spans="1:7" s="264" customFormat="1" x14ac:dyDescent="0.25">
      <c r="A14" s="265" t="s">
        <v>209</v>
      </c>
      <c r="B14" s="266" t="s">
        <v>210</v>
      </c>
      <c r="C14" s="289">
        <f>SUM(C9:C13)</f>
        <v>176910</v>
      </c>
      <c r="D14" s="267">
        <f t="shared" si="0"/>
        <v>176910</v>
      </c>
    </row>
    <row r="15" spans="1:7" s="264" customFormat="1" x14ac:dyDescent="0.25">
      <c r="A15" s="265" t="s">
        <v>211</v>
      </c>
      <c r="B15" s="268" t="s">
        <v>212</v>
      </c>
      <c r="C15" s="290">
        <v>2316</v>
      </c>
      <c r="D15" s="269">
        <f t="shared" si="0"/>
        <v>2316</v>
      </c>
    </row>
    <row r="16" spans="1:7" s="264" customFormat="1" x14ac:dyDescent="0.25">
      <c r="A16" s="265" t="s">
        <v>213</v>
      </c>
      <c r="B16" s="268" t="s">
        <v>214</v>
      </c>
      <c r="C16" s="290">
        <v>0</v>
      </c>
      <c r="D16" s="269">
        <f t="shared" si="0"/>
        <v>0</v>
      </c>
    </row>
    <row r="17" spans="1:4" s="270" customFormat="1" x14ac:dyDescent="0.25">
      <c r="A17" s="265" t="s">
        <v>215</v>
      </c>
      <c r="B17" s="268" t="s">
        <v>216</v>
      </c>
      <c r="C17" s="290">
        <v>0</v>
      </c>
      <c r="D17" s="269">
        <f t="shared" si="0"/>
        <v>0</v>
      </c>
    </row>
    <row r="18" spans="1:4" s="264" customFormat="1" ht="26.4" x14ac:dyDescent="0.25">
      <c r="A18" s="265" t="s">
        <v>217</v>
      </c>
      <c r="B18" s="266" t="s">
        <v>218</v>
      </c>
      <c r="C18" s="289">
        <f>SUM(C15:C17)</f>
        <v>2316</v>
      </c>
      <c r="D18" s="267">
        <f t="shared" si="0"/>
        <v>2316</v>
      </c>
    </row>
    <row r="19" spans="1:4" s="264" customFormat="1" x14ac:dyDescent="0.25">
      <c r="A19" s="265" t="s">
        <v>219</v>
      </c>
      <c r="B19" s="266" t="s">
        <v>220</v>
      </c>
      <c r="C19" s="289">
        <v>0</v>
      </c>
      <c r="D19" s="267">
        <f t="shared" si="0"/>
        <v>0</v>
      </c>
    </row>
    <row r="20" spans="1:4" s="264" customFormat="1" ht="39.6" x14ac:dyDescent="0.25">
      <c r="A20" s="265" t="s">
        <v>221</v>
      </c>
      <c r="B20" s="266" t="s">
        <v>222</v>
      </c>
      <c r="C20" s="289">
        <f>C8+C14+C18+C19</f>
        <v>180235</v>
      </c>
      <c r="D20" s="267">
        <f t="shared" si="0"/>
        <v>180235</v>
      </c>
    </row>
    <row r="21" spans="1:4" s="264" customFormat="1" x14ac:dyDescent="0.25">
      <c r="A21" s="265" t="s">
        <v>223</v>
      </c>
      <c r="B21" s="266" t="s">
        <v>224</v>
      </c>
      <c r="C21" s="289">
        <v>0</v>
      </c>
      <c r="D21" s="267">
        <f t="shared" si="0"/>
        <v>0</v>
      </c>
    </row>
    <row r="22" spans="1:4" s="264" customFormat="1" x14ac:dyDescent="0.25">
      <c r="A22" s="265" t="s">
        <v>225</v>
      </c>
      <c r="B22" s="266" t="s">
        <v>226</v>
      </c>
      <c r="C22" s="289">
        <v>0</v>
      </c>
      <c r="D22" s="267">
        <f t="shared" si="0"/>
        <v>0</v>
      </c>
    </row>
    <row r="23" spans="1:4" s="270" customFormat="1" ht="26.4" x14ac:dyDescent="0.25">
      <c r="A23" s="265" t="s">
        <v>227</v>
      </c>
      <c r="B23" s="266" t="s">
        <v>228</v>
      </c>
      <c r="C23" s="289">
        <v>0</v>
      </c>
      <c r="D23" s="267">
        <f t="shared" si="0"/>
        <v>0</v>
      </c>
    </row>
    <row r="24" spans="1:4" s="271" customFormat="1" ht="13.8" x14ac:dyDescent="0.25">
      <c r="A24" s="265" t="s">
        <v>229</v>
      </c>
      <c r="B24" s="268" t="s">
        <v>230</v>
      </c>
      <c r="C24" s="290">
        <v>0</v>
      </c>
      <c r="D24" s="269">
        <f t="shared" si="0"/>
        <v>0</v>
      </c>
    </row>
    <row r="25" spans="1:4" s="271" customFormat="1" ht="13.8" x14ac:dyDescent="0.25">
      <c r="A25" s="265" t="s">
        <v>231</v>
      </c>
      <c r="B25" s="268" t="s">
        <v>232</v>
      </c>
      <c r="C25" s="290">
        <v>17</v>
      </c>
      <c r="D25" s="269">
        <f t="shared" si="0"/>
        <v>17</v>
      </c>
    </row>
    <row r="26" spans="1:4" s="264" customFormat="1" x14ac:dyDescent="0.25">
      <c r="A26" s="265" t="s">
        <v>233</v>
      </c>
      <c r="B26" s="268" t="s">
        <v>234</v>
      </c>
      <c r="C26" s="290">
        <v>8659</v>
      </c>
      <c r="D26" s="269">
        <f t="shared" si="0"/>
        <v>8659</v>
      </c>
    </row>
    <row r="27" spans="1:4" s="270" customFormat="1" x14ac:dyDescent="0.25">
      <c r="A27" s="265" t="s">
        <v>235</v>
      </c>
      <c r="B27" s="268" t="s">
        <v>236</v>
      </c>
      <c r="C27" s="290">
        <v>0</v>
      </c>
      <c r="D27" s="269">
        <f t="shared" si="0"/>
        <v>0</v>
      </c>
    </row>
    <row r="28" spans="1:4" s="270" customFormat="1" x14ac:dyDescent="0.25">
      <c r="A28" s="265" t="s">
        <v>237</v>
      </c>
      <c r="B28" s="268" t="s">
        <v>238</v>
      </c>
      <c r="C28" s="290">
        <v>0</v>
      </c>
      <c r="D28" s="269">
        <f t="shared" si="0"/>
        <v>0</v>
      </c>
    </row>
    <row r="29" spans="1:4" s="264" customFormat="1" x14ac:dyDescent="0.25">
      <c r="A29" s="265" t="s">
        <v>239</v>
      </c>
      <c r="B29" s="266" t="s">
        <v>240</v>
      </c>
      <c r="C29" s="289">
        <f>SUM(C24:C28)</f>
        <v>8676</v>
      </c>
      <c r="D29" s="267">
        <f t="shared" si="0"/>
        <v>8676</v>
      </c>
    </row>
    <row r="30" spans="1:4" s="264" customFormat="1" x14ac:dyDescent="0.25">
      <c r="A30" s="265" t="s">
        <v>241</v>
      </c>
      <c r="B30" s="266" t="s">
        <v>242</v>
      </c>
      <c r="C30" s="289">
        <v>339</v>
      </c>
      <c r="D30" s="267">
        <f t="shared" si="0"/>
        <v>339</v>
      </c>
    </row>
    <row r="31" spans="1:4" s="264" customFormat="1" x14ac:dyDescent="0.25">
      <c r="A31" s="265" t="s">
        <v>243</v>
      </c>
      <c r="B31" s="266" t="s">
        <v>244</v>
      </c>
      <c r="C31" s="289">
        <v>738</v>
      </c>
      <c r="D31" s="267">
        <f t="shared" si="0"/>
        <v>738</v>
      </c>
    </row>
    <row r="32" spans="1:4" s="270" customFormat="1" x14ac:dyDescent="0.25">
      <c r="A32" s="265" t="s">
        <v>245</v>
      </c>
      <c r="B32" s="266" t="s">
        <v>246</v>
      </c>
      <c r="C32" s="289">
        <v>0</v>
      </c>
      <c r="D32" s="267">
        <f t="shared" si="0"/>
        <v>0</v>
      </c>
    </row>
    <row r="33" spans="1:4" s="271" customFormat="1" ht="13.8" x14ac:dyDescent="0.25">
      <c r="A33" s="265" t="s">
        <v>247</v>
      </c>
      <c r="B33" s="266" t="s">
        <v>248</v>
      </c>
      <c r="C33" s="289">
        <f>SUM(C30:C32)</f>
        <v>1077</v>
      </c>
      <c r="D33" s="267">
        <f t="shared" si="0"/>
        <v>1077</v>
      </c>
    </row>
    <row r="34" spans="1:4" s="264" customFormat="1" ht="26.4" x14ac:dyDescent="0.25">
      <c r="A34" s="265" t="s">
        <v>249</v>
      </c>
      <c r="B34" s="266" t="s">
        <v>250</v>
      </c>
      <c r="C34" s="289">
        <v>139</v>
      </c>
      <c r="D34" s="267">
        <f t="shared" si="0"/>
        <v>139</v>
      </c>
    </row>
    <row r="35" spans="1:4" s="264" customFormat="1" x14ac:dyDescent="0.25">
      <c r="A35" s="265" t="s">
        <v>251</v>
      </c>
      <c r="B35" s="266" t="s">
        <v>252</v>
      </c>
      <c r="C35" s="289">
        <v>0</v>
      </c>
      <c r="D35" s="267">
        <f t="shared" si="0"/>
        <v>0</v>
      </c>
    </row>
    <row r="36" spans="1:4" s="264" customFormat="1" ht="13.8" thickBot="1" x14ac:dyDescent="0.3">
      <c r="A36" s="351" t="s">
        <v>253</v>
      </c>
      <c r="B36" s="352"/>
      <c r="C36" s="291">
        <f>C20+C23+C29+C33+C34+C35</f>
        <v>190127</v>
      </c>
      <c r="D36" s="272">
        <f t="shared" si="0"/>
        <v>190127</v>
      </c>
    </row>
    <row r="37" spans="1:4" s="264" customFormat="1" x14ac:dyDescent="0.25">
      <c r="A37" s="353" t="s">
        <v>254</v>
      </c>
      <c r="B37" s="354"/>
      <c r="C37" s="292"/>
      <c r="D37" s="273">
        <f t="shared" si="0"/>
        <v>0</v>
      </c>
    </row>
    <row r="38" spans="1:4" s="264" customFormat="1" x14ac:dyDescent="0.25">
      <c r="A38" s="265" t="s">
        <v>255</v>
      </c>
      <c r="B38" s="268" t="s">
        <v>256</v>
      </c>
      <c r="C38" s="290">
        <v>223865</v>
      </c>
      <c r="D38" s="269">
        <f t="shared" si="0"/>
        <v>223865</v>
      </c>
    </row>
    <row r="39" spans="1:4" s="264" customFormat="1" x14ac:dyDescent="0.25">
      <c r="A39" s="265" t="s">
        <v>257</v>
      </c>
      <c r="B39" s="268" t="s">
        <v>258</v>
      </c>
      <c r="C39" s="290">
        <v>0</v>
      </c>
      <c r="D39" s="269">
        <f t="shared" si="0"/>
        <v>0</v>
      </c>
    </row>
    <row r="40" spans="1:4" s="264" customFormat="1" x14ac:dyDescent="0.25">
      <c r="A40" s="265" t="s">
        <v>259</v>
      </c>
      <c r="B40" s="268" t="s">
        <v>260</v>
      </c>
      <c r="C40" s="290">
        <v>7602</v>
      </c>
      <c r="D40" s="269">
        <f t="shared" si="0"/>
        <v>7602</v>
      </c>
    </row>
    <row r="41" spans="1:4" s="264" customFormat="1" x14ac:dyDescent="0.25">
      <c r="A41" s="265" t="s">
        <v>261</v>
      </c>
      <c r="B41" s="268" t="s">
        <v>262</v>
      </c>
      <c r="C41" s="290">
        <v>-45014</v>
      </c>
      <c r="D41" s="269">
        <f t="shared" si="0"/>
        <v>-45014</v>
      </c>
    </row>
    <row r="42" spans="1:4" s="264" customFormat="1" x14ac:dyDescent="0.25">
      <c r="A42" s="265" t="s">
        <v>263</v>
      </c>
      <c r="B42" s="268" t="s">
        <v>264</v>
      </c>
      <c r="C42" s="290">
        <v>0</v>
      </c>
      <c r="D42" s="269">
        <f t="shared" si="0"/>
        <v>0</v>
      </c>
    </row>
    <row r="43" spans="1:4" s="264" customFormat="1" x14ac:dyDescent="0.25">
      <c r="A43" s="265" t="s">
        <v>265</v>
      </c>
      <c r="B43" s="268" t="s">
        <v>266</v>
      </c>
      <c r="C43" s="290">
        <v>874</v>
      </c>
      <c r="D43" s="269">
        <f t="shared" si="0"/>
        <v>874</v>
      </c>
    </row>
    <row r="44" spans="1:4" s="264" customFormat="1" x14ac:dyDescent="0.25">
      <c r="A44" s="265" t="s">
        <v>267</v>
      </c>
      <c r="B44" s="266" t="s">
        <v>268</v>
      </c>
      <c r="C44" s="289">
        <f>SUM(C38:C43)</f>
        <v>187327</v>
      </c>
      <c r="D44" s="267">
        <f t="shared" si="0"/>
        <v>187327</v>
      </c>
    </row>
    <row r="45" spans="1:4" s="264" customFormat="1" x14ac:dyDescent="0.25">
      <c r="A45" s="265" t="s">
        <v>269</v>
      </c>
      <c r="B45" s="268" t="s">
        <v>270</v>
      </c>
      <c r="C45" s="290">
        <v>0</v>
      </c>
      <c r="D45" s="269">
        <f t="shared" si="0"/>
        <v>0</v>
      </c>
    </row>
    <row r="46" spans="1:4" s="264" customFormat="1" ht="26.4" x14ac:dyDescent="0.25">
      <c r="A46" s="265" t="s">
        <v>271</v>
      </c>
      <c r="B46" s="268" t="s">
        <v>272</v>
      </c>
      <c r="C46" s="290">
        <v>913</v>
      </c>
      <c r="D46" s="269">
        <f t="shared" si="0"/>
        <v>913</v>
      </c>
    </row>
    <row r="47" spans="1:4" s="264" customFormat="1" x14ac:dyDescent="0.25">
      <c r="A47" s="265" t="s">
        <v>273</v>
      </c>
      <c r="B47" s="268" t="s">
        <v>274</v>
      </c>
      <c r="C47" s="290">
        <v>1315</v>
      </c>
      <c r="D47" s="269">
        <f t="shared" si="0"/>
        <v>1315</v>
      </c>
    </row>
    <row r="48" spans="1:4" s="264" customFormat="1" x14ac:dyDescent="0.25">
      <c r="A48" s="265" t="s">
        <v>275</v>
      </c>
      <c r="B48" s="266" t="s">
        <v>276</v>
      </c>
      <c r="C48" s="289">
        <f>SUM(C45:C47)</f>
        <v>2228</v>
      </c>
      <c r="D48" s="267">
        <f t="shared" si="0"/>
        <v>2228</v>
      </c>
    </row>
    <row r="49" spans="1:4" s="264" customFormat="1" ht="26.4" x14ac:dyDescent="0.25">
      <c r="A49" s="265" t="s">
        <v>277</v>
      </c>
      <c r="B49" s="266" t="s">
        <v>278</v>
      </c>
      <c r="C49" s="289">
        <v>0</v>
      </c>
      <c r="D49" s="267">
        <f t="shared" si="0"/>
        <v>0</v>
      </c>
    </row>
    <row r="50" spans="1:4" s="264" customFormat="1" ht="26.4" x14ac:dyDescent="0.25">
      <c r="A50" s="265" t="s">
        <v>279</v>
      </c>
      <c r="B50" s="266" t="s">
        <v>280</v>
      </c>
      <c r="C50" s="289">
        <v>0</v>
      </c>
      <c r="D50" s="267">
        <f t="shared" si="0"/>
        <v>0</v>
      </c>
    </row>
    <row r="51" spans="1:4" s="264" customFormat="1" x14ac:dyDescent="0.25">
      <c r="A51" s="265" t="s">
        <v>281</v>
      </c>
      <c r="B51" s="266" t="s">
        <v>282</v>
      </c>
      <c r="C51" s="289">
        <v>572</v>
      </c>
      <c r="D51" s="267">
        <f t="shared" si="0"/>
        <v>572</v>
      </c>
    </row>
    <row r="52" spans="1:4" s="264" customFormat="1" ht="13.8" thickBot="1" x14ac:dyDescent="0.3">
      <c r="A52" s="345" t="s">
        <v>283</v>
      </c>
      <c r="B52" s="346"/>
      <c r="C52" s="293">
        <f>C44+C48+C49+C50+C51</f>
        <v>190127</v>
      </c>
      <c r="D52" s="274">
        <f t="shared" si="0"/>
        <v>190127</v>
      </c>
    </row>
  </sheetData>
  <mergeCells count="7">
    <mergeCell ref="A52:B52"/>
    <mergeCell ref="A1:G1"/>
    <mergeCell ref="A3:D3"/>
    <mergeCell ref="A4:D4"/>
    <mergeCell ref="A7:B7"/>
    <mergeCell ref="A36:B36"/>
    <mergeCell ref="A37:B37"/>
  </mergeCells>
  <pageMargins left="0.78740157480314965" right="0.64" top="0.6" bottom="0.37" header="0.51181102362204722" footer="0.34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SheetLayoutView="100" workbookViewId="0">
      <selection sqref="A1:G1"/>
    </sheetView>
  </sheetViews>
  <sheetFormatPr defaultRowHeight="13.8" x14ac:dyDescent="0.3"/>
  <cols>
    <col min="1" max="1" width="6.33203125" style="278" customWidth="1"/>
    <col min="2" max="2" width="24.44140625" style="288" customWidth="1"/>
    <col min="3" max="8" width="7.6640625" style="288" customWidth="1"/>
    <col min="9" max="9" width="7.6640625" style="287" customWidth="1"/>
    <col min="10" max="10" width="7.6640625" style="277" customWidth="1"/>
    <col min="11" max="256" width="9.109375" style="277"/>
    <col min="257" max="257" width="6.33203125" style="277" customWidth="1"/>
    <col min="258" max="258" width="24.44140625" style="277" customWidth="1"/>
    <col min="259" max="266" width="7.6640625" style="277" customWidth="1"/>
    <col min="267" max="512" width="9.109375" style="277"/>
    <col min="513" max="513" width="6.33203125" style="277" customWidth="1"/>
    <col min="514" max="514" width="24.44140625" style="277" customWidth="1"/>
    <col min="515" max="522" width="7.6640625" style="277" customWidth="1"/>
    <col min="523" max="768" width="9.109375" style="277"/>
    <col min="769" max="769" width="6.33203125" style="277" customWidth="1"/>
    <col min="770" max="770" width="24.44140625" style="277" customWidth="1"/>
    <col min="771" max="778" width="7.6640625" style="277" customWidth="1"/>
    <col min="779" max="1024" width="9.109375" style="277"/>
    <col min="1025" max="1025" width="6.33203125" style="277" customWidth="1"/>
    <col min="1026" max="1026" width="24.44140625" style="277" customWidth="1"/>
    <col min="1027" max="1034" width="7.6640625" style="277" customWidth="1"/>
    <col min="1035" max="1280" width="9.109375" style="277"/>
    <col min="1281" max="1281" width="6.33203125" style="277" customWidth="1"/>
    <col min="1282" max="1282" width="24.44140625" style="277" customWidth="1"/>
    <col min="1283" max="1290" width="7.6640625" style="277" customWidth="1"/>
    <col min="1291" max="1536" width="9.109375" style="277"/>
    <col min="1537" max="1537" width="6.33203125" style="277" customWidth="1"/>
    <col min="1538" max="1538" width="24.44140625" style="277" customWidth="1"/>
    <col min="1539" max="1546" width="7.6640625" style="277" customWidth="1"/>
    <col min="1547" max="1792" width="9.109375" style="277"/>
    <col min="1793" max="1793" width="6.33203125" style="277" customWidth="1"/>
    <col min="1794" max="1794" width="24.44140625" style="277" customWidth="1"/>
    <col min="1795" max="1802" width="7.6640625" style="277" customWidth="1"/>
    <col min="1803" max="2048" width="9.109375" style="277"/>
    <col min="2049" max="2049" width="6.33203125" style="277" customWidth="1"/>
    <col min="2050" max="2050" width="24.44140625" style="277" customWidth="1"/>
    <col min="2051" max="2058" width="7.6640625" style="277" customWidth="1"/>
    <col min="2059" max="2304" width="9.109375" style="277"/>
    <col min="2305" max="2305" width="6.33203125" style="277" customWidth="1"/>
    <col min="2306" max="2306" width="24.44140625" style="277" customWidth="1"/>
    <col min="2307" max="2314" width="7.6640625" style="277" customWidth="1"/>
    <col min="2315" max="2560" width="9.109375" style="277"/>
    <col min="2561" max="2561" width="6.33203125" style="277" customWidth="1"/>
    <col min="2562" max="2562" width="24.44140625" style="277" customWidth="1"/>
    <col min="2563" max="2570" width="7.6640625" style="277" customWidth="1"/>
    <col min="2571" max="2816" width="9.109375" style="277"/>
    <col min="2817" max="2817" width="6.33203125" style="277" customWidth="1"/>
    <col min="2818" max="2818" width="24.44140625" style="277" customWidth="1"/>
    <col min="2819" max="2826" width="7.6640625" style="277" customWidth="1"/>
    <col min="2827" max="3072" width="9.109375" style="277"/>
    <col min="3073" max="3073" width="6.33203125" style="277" customWidth="1"/>
    <col min="3074" max="3074" width="24.44140625" style="277" customWidth="1"/>
    <col min="3075" max="3082" width="7.6640625" style="277" customWidth="1"/>
    <col min="3083" max="3328" width="9.109375" style="277"/>
    <col min="3329" max="3329" width="6.33203125" style="277" customWidth="1"/>
    <col min="3330" max="3330" width="24.44140625" style="277" customWidth="1"/>
    <col min="3331" max="3338" width="7.6640625" style="277" customWidth="1"/>
    <col min="3339" max="3584" width="9.109375" style="277"/>
    <col min="3585" max="3585" width="6.33203125" style="277" customWidth="1"/>
    <col min="3586" max="3586" width="24.44140625" style="277" customWidth="1"/>
    <col min="3587" max="3594" width="7.6640625" style="277" customWidth="1"/>
    <col min="3595" max="3840" width="9.109375" style="277"/>
    <col min="3841" max="3841" width="6.33203125" style="277" customWidth="1"/>
    <col min="3842" max="3842" width="24.44140625" style="277" customWidth="1"/>
    <col min="3843" max="3850" width="7.6640625" style="277" customWidth="1"/>
    <col min="3851" max="4096" width="9.109375" style="277"/>
    <col min="4097" max="4097" width="6.33203125" style="277" customWidth="1"/>
    <col min="4098" max="4098" width="24.44140625" style="277" customWidth="1"/>
    <col min="4099" max="4106" width="7.6640625" style="277" customWidth="1"/>
    <col min="4107" max="4352" width="9.109375" style="277"/>
    <col min="4353" max="4353" width="6.33203125" style="277" customWidth="1"/>
    <col min="4354" max="4354" width="24.44140625" style="277" customWidth="1"/>
    <col min="4355" max="4362" width="7.6640625" style="277" customWidth="1"/>
    <col min="4363" max="4608" width="9.109375" style="277"/>
    <col min="4609" max="4609" width="6.33203125" style="277" customWidth="1"/>
    <col min="4610" max="4610" width="24.44140625" style="277" customWidth="1"/>
    <col min="4611" max="4618" width="7.6640625" style="277" customWidth="1"/>
    <col min="4619" max="4864" width="9.109375" style="277"/>
    <col min="4865" max="4865" width="6.33203125" style="277" customWidth="1"/>
    <col min="4866" max="4866" width="24.44140625" style="277" customWidth="1"/>
    <col min="4867" max="4874" width="7.6640625" style="277" customWidth="1"/>
    <col min="4875" max="5120" width="9.109375" style="277"/>
    <col min="5121" max="5121" width="6.33203125" style="277" customWidth="1"/>
    <col min="5122" max="5122" width="24.44140625" style="277" customWidth="1"/>
    <col min="5123" max="5130" width="7.6640625" style="277" customWidth="1"/>
    <col min="5131" max="5376" width="9.109375" style="277"/>
    <col min="5377" max="5377" width="6.33203125" style="277" customWidth="1"/>
    <col min="5378" max="5378" width="24.44140625" style="277" customWidth="1"/>
    <col min="5379" max="5386" width="7.6640625" style="277" customWidth="1"/>
    <col min="5387" max="5632" width="9.109375" style="277"/>
    <col min="5633" max="5633" width="6.33203125" style="277" customWidth="1"/>
    <col min="5634" max="5634" width="24.44140625" style="277" customWidth="1"/>
    <col min="5635" max="5642" width="7.6640625" style="277" customWidth="1"/>
    <col min="5643" max="5888" width="9.109375" style="277"/>
    <col min="5889" max="5889" width="6.33203125" style="277" customWidth="1"/>
    <col min="5890" max="5890" width="24.44140625" style="277" customWidth="1"/>
    <col min="5891" max="5898" width="7.6640625" style="277" customWidth="1"/>
    <col min="5899" max="6144" width="9.109375" style="277"/>
    <col min="6145" max="6145" width="6.33203125" style="277" customWidth="1"/>
    <col min="6146" max="6146" width="24.44140625" style="277" customWidth="1"/>
    <col min="6147" max="6154" width="7.6640625" style="277" customWidth="1"/>
    <col min="6155" max="6400" width="9.109375" style="277"/>
    <col min="6401" max="6401" width="6.33203125" style="277" customWidth="1"/>
    <col min="6402" max="6402" width="24.44140625" style="277" customWidth="1"/>
    <col min="6403" max="6410" width="7.6640625" style="277" customWidth="1"/>
    <col min="6411" max="6656" width="9.109375" style="277"/>
    <col min="6657" max="6657" width="6.33203125" style="277" customWidth="1"/>
    <col min="6658" max="6658" width="24.44140625" style="277" customWidth="1"/>
    <col min="6659" max="6666" width="7.6640625" style="277" customWidth="1"/>
    <col min="6667" max="6912" width="9.109375" style="277"/>
    <col min="6913" max="6913" width="6.33203125" style="277" customWidth="1"/>
    <col min="6914" max="6914" width="24.44140625" style="277" customWidth="1"/>
    <col min="6915" max="6922" width="7.6640625" style="277" customWidth="1"/>
    <col min="6923" max="7168" width="9.109375" style="277"/>
    <col min="7169" max="7169" width="6.33203125" style="277" customWidth="1"/>
    <col min="7170" max="7170" width="24.44140625" style="277" customWidth="1"/>
    <col min="7171" max="7178" width="7.6640625" style="277" customWidth="1"/>
    <col min="7179" max="7424" width="9.109375" style="277"/>
    <col min="7425" max="7425" width="6.33203125" style="277" customWidth="1"/>
    <col min="7426" max="7426" width="24.44140625" style="277" customWidth="1"/>
    <col min="7427" max="7434" width="7.6640625" style="277" customWidth="1"/>
    <col min="7435" max="7680" width="9.109375" style="277"/>
    <col min="7681" max="7681" width="6.33203125" style="277" customWidth="1"/>
    <col min="7682" max="7682" width="24.44140625" style="277" customWidth="1"/>
    <col min="7683" max="7690" width="7.6640625" style="277" customWidth="1"/>
    <col min="7691" max="7936" width="9.109375" style="277"/>
    <col min="7937" max="7937" width="6.33203125" style="277" customWidth="1"/>
    <col min="7938" max="7938" width="24.44140625" style="277" customWidth="1"/>
    <col min="7939" max="7946" width="7.6640625" style="277" customWidth="1"/>
    <col min="7947" max="8192" width="9.109375" style="277"/>
    <col min="8193" max="8193" width="6.33203125" style="277" customWidth="1"/>
    <col min="8194" max="8194" width="24.44140625" style="277" customWidth="1"/>
    <col min="8195" max="8202" width="7.6640625" style="277" customWidth="1"/>
    <col min="8203" max="8448" width="9.109375" style="277"/>
    <col min="8449" max="8449" width="6.33203125" style="277" customWidth="1"/>
    <col min="8450" max="8450" width="24.44140625" style="277" customWidth="1"/>
    <col min="8451" max="8458" width="7.6640625" style="277" customWidth="1"/>
    <col min="8459" max="8704" width="9.109375" style="277"/>
    <col min="8705" max="8705" width="6.33203125" style="277" customWidth="1"/>
    <col min="8706" max="8706" width="24.44140625" style="277" customWidth="1"/>
    <col min="8707" max="8714" width="7.6640625" style="277" customWidth="1"/>
    <col min="8715" max="8960" width="9.109375" style="277"/>
    <col min="8961" max="8961" width="6.33203125" style="277" customWidth="1"/>
    <col min="8962" max="8962" width="24.44140625" style="277" customWidth="1"/>
    <col min="8963" max="8970" width="7.6640625" style="277" customWidth="1"/>
    <col min="8971" max="9216" width="9.109375" style="277"/>
    <col min="9217" max="9217" width="6.33203125" style="277" customWidth="1"/>
    <col min="9218" max="9218" width="24.44140625" style="277" customWidth="1"/>
    <col min="9219" max="9226" width="7.6640625" style="277" customWidth="1"/>
    <col min="9227" max="9472" width="9.109375" style="277"/>
    <col min="9473" max="9473" width="6.33203125" style="277" customWidth="1"/>
    <col min="9474" max="9474" width="24.44140625" style="277" customWidth="1"/>
    <col min="9475" max="9482" width="7.6640625" style="277" customWidth="1"/>
    <col min="9483" max="9728" width="9.109375" style="277"/>
    <col min="9729" max="9729" width="6.33203125" style="277" customWidth="1"/>
    <col min="9730" max="9730" width="24.44140625" style="277" customWidth="1"/>
    <col min="9731" max="9738" width="7.6640625" style="277" customWidth="1"/>
    <col min="9739" max="9984" width="9.109375" style="277"/>
    <col min="9985" max="9985" width="6.33203125" style="277" customWidth="1"/>
    <col min="9986" max="9986" width="24.44140625" style="277" customWidth="1"/>
    <col min="9987" max="9994" width="7.6640625" style="277" customWidth="1"/>
    <col min="9995" max="10240" width="9.109375" style="277"/>
    <col min="10241" max="10241" width="6.33203125" style="277" customWidth="1"/>
    <col min="10242" max="10242" width="24.44140625" style="277" customWidth="1"/>
    <col min="10243" max="10250" width="7.6640625" style="277" customWidth="1"/>
    <col min="10251" max="10496" width="9.109375" style="277"/>
    <col min="10497" max="10497" width="6.33203125" style="277" customWidth="1"/>
    <col min="10498" max="10498" width="24.44140625" style="277" customWidth="1"/>
    <col min="10499" max="10506" width="7.6640625" style="277" customWidth="1"/>
    <col min="10507" max="10752" width="9.109375" style="277"/>
    <col min="10753" max="10753" width="6.33203125" style="277" customWidth="1"/>
    <col min="10754" max="10754" width="24.44140625" style="277" customWidth="1"/>
    <col min="10755" max="10762" width="7.6640625" style="277" customWidth="1"/>
    <col min="10763" max="11008" width="9.109375" style="277"/>
    <col min="11009" max="11009" width="6.33203125" style="277" customWidth="1"/>
    <col min="11010" max="11010" width="24.44140625" style="277" customWidth="1"/>
    <col min="11011" max="11018" width="7.6640625" style="277" customWidth="1"/>
    <col min="11019" max="11264" width="9.109375" style="277"/>
    <col min="11265" max="11265" width="6.33203125" style="277" customWidth="1"/>
    <col min="11266" max="11266" width="24.44140625" style="277" customWidth="1"/>
    <col min="11267" max="11274" width="7.6640625" style="277" customWidth="1"/>
    <col min="11275" max="11520" width="9.109375" style="277"/>
    <col min="11521" max="11521" width="6.33203125" style="277" customWidth="1"/>
    <col min="11522" max="11522" width="24.44140625" style="277" customWidth="1"/>
    <col min="11523" max="11530" width="7.6640625" style="277" customWidth="1"/>
    <col min="11531" max="11776" width="9.109375" style="277"/>
    <col min="11777" max="11777" width="6.33203125" style="277" customWidth="1"/>
    <col min="11778" max="11778" width="24.44140625" style="277" customWidth="1"/>
    <col min="11779" max="11786" width="7.6640625" style="277" customWidth="1"/>
    <col min="11787" max="12032" width="9.109375" style="277"/>
    <col min="12033" max="12033" width="6.33203125" style="277" customWidth="1"/>
    <col min="12034" max="12034" width="24.44140625" style="277" customWidth="1"/>
    <col min="12035" max="12042" width="7.6640625" style="277" customWidth="1"/>
    <col min="12043" max="12288" width="9.109375" style="277"/>
    <col min="12289" max="12289" width="6.33203125" style="277" customWidth="1"/>
    <col min="12290" max="12290" width="24.44140625" style="277" customWidth="1"/>
    <col min="12291" max="12298" width="7.6640625" style="277" customWidth="1"/>
    <col min="12299" max="12544" width="9.109375" style="277"/>
    <col min="12545" max="12545" width="6.33203125" style="277" customWidth="1"/>
    <col min="12546" max="12546" width="24.44140625" style="277" customWidth="1"/>
    <col min="12547" max="12554" width="7.6640625" style="277" customWidth="1"/>
    <col min="12555" max="12800" width="9.109375" style="277"/>
    <col min="12801" max="12801" width="6.33203125" style="277" customWidth="1"/>
    <col min="12802" max="12802" width="24.44140625" style="277" customWidth="1"/>
    <col min="12803" max="12810" width="7.6640625" style="277" customWidth="1"/>
    <col min="12811" max="13056" width="9.109375" style="277"/>
    <col min="13057" max="13057" width="6.33203125" style="277" customWidth="1"/>
    <col min="13058" max="13058" width="24.44140625" style="277" customWidth="1"/>
    <col min="13059" max="13066" width="7.6640625" style="277" customWidth="1"/>
    <col min="13067" max="13312" width="9.109375" style="277"/>
    <col min="13313" max="13313" width="6.33203125" style="277" customWidth="1"/>
    <col min="13314" max="13314" width="24.44140625" style="277" customWidth="1"/>
    <col min="13315" max="13322" width="7.6640625" style="277" customWidth="1"/>
    <col min="13323" max="13568" width="9.109375" style="277"/>
    <col min="13569" max="13569" width="6.33203125" style="277" customWidth="1"/>
    <col min="13570" max="13570" width="24.44140625" style="277" customWidth="1"/>
    <col min="13571" max="13578" width="7.6640625" style="277" customWidth="1"/>
    <col min="13579" max="13824" width="9.109375" style="277"/>
    <col min="13825" max="13825" width="6.33203125" style="277" customWidth="1"/>
    <col min="13826" max="13826" width="24.44140625" style="277" customWidth="1"/>
    <col min="13827" max="13834" width="7.6640625" style="277" customWidth="1"/>
    <col min="13835" max="14080" width="9.109375" style="277"/>
    <col min="14081" max="14081" width="6.33203125" style="277" customWidth="1"/>
    <col min="14082" max="14082" width="24.44140625" style="277" customWidth="1"/>
    <col min="14083" max="14090" width="7.6640625" style="277" customWidth="1"/>
    <col min="14091" max="14336" width="9.109375" style="277"/>
    <col min="14337" max="14337" width="6.33203125" style="277" customWidth="1"/>
    <col min="14338" max="14338" width="24.44140625" style="277" customWidth="1"/>
    <col min="14339" max="14346" width="7.6640625" style="277" customWidth="1"/>
    <col min="14347" max="14592" width="9.109375" style="277"/>
    <col min="14593" max="14593" width="6.33203125" style="277" customWidth="1"/>
    <col min="14594" max="14594" width="24.44140625" style="277" customWidth="1"/>
    <col min="14595" max="14602" width="7.6640625" style="277" customWidth="1"/>
    <col min="14603" max="14848" width="9.109375" style="277"/>
    <col min="14849" max="14849" width="6.33203125" style="277" customWidth="1"/>
    <col min="14850" max="14850" width="24.44140625" style="277" customWidth="1"/>
    <col min="14851" max="14858" width="7.6640625" style="277" customWidth="1"/>
    <col min="14859" max="15104" width="9.109375" style="277"/>
    <col min="15105" max="15105" width="6.33203125" style="277" customWidth="1"/>
    <col min="15106" max="15106" width="24.44140625" style="277" customWidth="1"/>
    <col min="15107" max="15114" width="7.6640625" style="277" customWidth="1"/>
    <col min="15115" max="15360" width="9.109375" style="277"/>
    <col min="15361" max="15361" width="6.33203125" style="277" customWidth="1"/>
    <col min="15362" max="15362" width="24.44140625" style="277" customWidth="1"/>
    <col min="15363" max="15370" width="7.6640625" style="277" customWidth="1"/>
    <col min="15371" max="15616" width="9.109375" style="277"/>
    <col min="15617" max="15617" width="6.33203125" style="277" customWidth="1"/>
    <col min="15618" max="15618" width="24.44140625" style="277" customWidth="1"/>
    <col min="15619" max="15626" width="7.6640625" style="277" customWidth="1"/>
    <col min="15627" max="15872" width="9.109375" style="277"/>
    <col min="15873" max="15873" width="6.33203125" style="277" customWidth="1"/>
    <col min="15874" max="15874" width="24.44140625" style="277" customWidth="1"/>
    <col min="15875" max="15882" width="7.6640625" style="277" customWidth="1"/>
    <col min="15883" max="16128" width="9.109375" style="277"/>
    <col min="16129" max="16129" width="6.33203125" style="277" customWidth="1"/>
    <col min="16130" max="16130" width="24.44140625" style="277" customWidth="1"/>
    <col min="16131" max="16138" width="7.6640625" style="277" customWidth="1"/>
    <col min="16139" max="16384" width="9.109375" style="277"/>
  </cols>
  <sheetData>
    <row r="1" spans="1:10" ht="23.25" customHeight="1" x14ac:dyDescent="0.3">
      <c r="A1" s="336" t="s">
        <v>331</v>
      </c>
      <c r="B1" s="336"/>
      <c r="C1" s="336"/>
      <c r="D1" s="336"/>
      <c r="E1" s="336"/>
      <c r="F1" s="336"/>
      <c r="G1" s="336"/>
      <c r="H1" s="275"/>
      <c r="I1" s="276"/>
    </row>
    <row r="2" spans="1:10" ht="20.25" customHeight="1" x14ac:dyDescent="0.3">
      <c r="B2" s="355" t="s">
        <v>284</v>
      </c>
      <c r="C2" s="355"/>
      <c r="D2" s="355"/>
      <c r="E2" s="355"/>
      <c r="F2" s="355"/>
      <c r="G2" s="355"/>
      <c r="H2" s="355"/>
      <c r="I2" s="356"/>
      <c r="J2" s="356"/>
    </row>
    <row r="3" spans="1:10" ht="15.75" customHeight="1" x14ac:dyDescent="0.25">
      <c r="A3" s="357" t="s">
        <v>304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3.2" x14ac:dyDescent="0.25">
      <c r="A4" s="357"/>
      <c r="B4" s="357"/>
      <c r="C4" s="357"/>
      <c r="D4" s="357"/>
      <c r="E4" s="357"/>
      <c r="F4" s="357"/>
      <c r="G4" s="357"/>
      <c r="H4" s="357"/>
      <c r="I4" s="357"/>
      <c r="J4" s="357"/>
    </row>
    <row r="5" spans="1:10" ht="13.5" customHeight="1" x14ac:dyDescent="0.25">
      <c r="A5" s="357"/>
      <c r="B5" s="357"/>
      <c r="C5" s="357"/>
      <c r="D5" s="357"/>
      <c r="E5" s="357"/>
      <c r="F5" s="357"/>
      <c r="G5" s="357"/>
      <c r="H5" s="357"/>
      <c r="I5" s="357"/>
      <c r="J5" s="357"/>
    </row>
    <row r="6" spans="1:10" ht="25.5" customHeight="1" x14ac:dyDescent="0.3">
      <c r="A6" s="279" t="s">
        <v>5</v>
      </c>
      <c r="B6" s="358" t="s">
        <v>306</v>
      </c>
      <c r="C6" s="358"/>
      <c r="D6" s="358"/>
      <c r="E6" s="358"/>
      <c r="F6" s="358"/>
      <c r="G6" s="358"/>
      <c r="H6" s="358"/>
      <c r="I6" s="358"/>
      <c r="J6" s="358"/>
    </row>
    <row r="7" spans="1:10" ht="19.5" customHeight="1" x14ac:dyDescent="0.3">
      <c r="A7" s="279"/>
      <c r="B7" s="280"/>
      <c r="C7" s="280"/>
      <c r="D7" s="280"/>
      <c r="E7" s="280"/>
      <c r="F7" s="280"/>
      <c r="G7" s="280"/>
      <c r="H7" s="280"/>
      <c r="I7" s="281"/>
      <c r="J7" s="281"/>
    </row>
    <row r="8" spans="1:10" x14ac:dyDescent="0.3">
      <c r="A8" s="278" t="s">
        <v>15</v>
      </c>
      <c r="B8" s="282"/>
      <c r="C8" s="283" t="s">
        <v>285</v>
      </c>
      <c r="D8" s="283" t="s">
        <v>286</v>
      </c>
      <c r="E8" s="283" t="s">
        <v>287</v>
      </c>
      <c r="F8" s="283" t="s">
        <v>288</v>
      </c>
      <c r="G8" s="283" t="s">
        <v>289</v>
      </c>
      <c r="H8" s="284" t="s">
        <v>290</v>
      </c>
      <c r="I8" s="284" t="s">
        <v>305</v>
      </c>
      <c r="J8" s="284" t="s">
        <v>3</v>
      </c>
    </row>
    <row r="9" spans="1:10" x14ac:dyDescent="0.3">
      <c r="B9" s="285" t="s">
        <v>291</v>
      </c>
      <c r="C9" s="285"/>
      <c r="D9" s="285"/>
      <c r="E9" s="285"/>
      <c r="F9" s="285"/>
      <c r="G9" s="285"/>
      <c r="H9" s="285"/>
      <c r="I9" s="286"/>
      <c r="J9" s="287"/>
    </row>
    <row r="10" spans="1:10" x14ac:dyDescent="0.3">
      <c r="B10" s="277" t="s">
        <v>292</v>
      </c>
      <c r="C10" s="277">
        <v>0</v>
      </c>
      <c r="D10" s="277">
        <v>0</v>
      </c>
      <c r="E10" s="277">
        <v>0</v>
      </c>
      <c r="F10" s="277">
        <v>0</v>
      </c>
      <c r="G10" s="277">
        <v>0</v>
      </c>
      <c r="H10" s="277">
        <v>0</v>
      </c>
      <c r="I10" s="287">
        <v>0</v>
      </c>
      <c r="J10" s="287">
        <f>SUM(I10:I10)</f>
        <v>0</v>
      </c>
    </row>
    <row r="11" spans="1:10" x14ac:dyDescent="0.3">
      <c r="B11" s="277" t="s">
        <v>293</v>
      </c>
      <c r="C11" s="277">
        <v>0</v>
      </c>
      <c r="D11" s="277">
        <v>0</v>
      </c>
      <c r="E11" s="277">
        <v>0</v>
      </c>
      <c r="F11" s="277">
        <v>0</v>
      </c>
      <c r="G11" s="277">
        <v>0</v>
      </c>
      <c r="H11" s="277">
        <v>0</v>
      </c>
      <c r="I11" s="287">
        <v>0</v>
      </c>
      <c r="J11" s="287">
        <f>SUM(I11:I11)</f>
        <v>0</v>
      </c>
    </row>
    <row r="12" spans="1:10" x14ac:dyDescent="0.3">
      <c r="B12" s="277" t="s">
        <v>294</v>
      </c>
      <c r="C12" s="277">
        <v>0</v>
      </c>
      <c r="D12" s="277">
        <v>0</v>
      </c>
      <c r="E12" s="277">
        <v>0</v>
      </c>
      <c r="F12" s="277">
        <v>0</v>
      </c>
      <c r="G12" s="277">
        <v>0</v>
      </c>
      <c r="H12" s="277">
        <v>0</v>
      </c>
      <c r="I12" s="287">
        <v>0</v>
      </c>
      <c r="J12" s="287">
        <f>SUM(I12:I12)</f>
        <v>0</v>
      </c>
    </row>
    <row r="13" spans="1:10" x14ac:dyDescent="0.3">
      <c r="B13" s="277" t="s">
        <v>295</v>
      </c>
      <c r="C13" s="277">
        <v>0</v>
      </c>
      <c r="D13" s="277">
        <v>0</v>
      </c>
      <c r="E13" s="277">
        <v>0</v>
      </c>
      <c r="F13" s="277">
        <v>0</v>
      </c>
      <c r="G13" s="277">
        <v>0</v>
      </c>
      <c r="H13" s="277">
        <v>0</v>
      </c>
      <c r="I13" s="287">
        <v>0</v>
      </c>
      <c r="J13" s="287">
        <f>SUM(I13:I13)</f>
        <v>0</v>
      </c>
    </row>
    <row r="14" spans="1:10" x14ac:dyDescent="0.3">
      <c r="B14" s="285" t="s">
        <v>3</v>
      </c>
      <c r="C14" s="285">
        <f t="shared" ref="C14:I14" si="0">SUM(C10:C13)</f>
        <v>0</v>
      </c>
      <c r="D14" s="285">
        <f t="shared" si="0"/>
        <v>0</v>
      </c>
      <c r="E14" s="285">
        <f t="shared" si="0"/>
        <v>0</v>
      </c>
      <c r="F14" s="285">
        <f t="shared" si="0"/>
        <v>0</v>
      </c>
      <c r="G14" s="285">
        <f t="shared" si="0"/>
        <v>0</v>
      </c>
      <c r="H14" s="285">
        <f t="shared" si="0"/>
        <v>0</v>
      </c>
      <c r="I14" s="286">
        <f t="shared" si="0"/>
        <v>0</v>
      </c>
      <c r="J14" s="286">
        <f>SUM(I14:I14)</f>
        <v>0</v>
      </c>
    </row>
    <row r="15" spans="1:10" ht="9.75" customHeight="1" x14ac:dyDescent="0.3">
      <c r="B15" s="277"/>
      <c r="C15" s="277"/>
      <c r="D15" s="277"/>
      <c r="E15" s="277"/>
      <c r="F15" s="277"/>
      <c r="G15" s="277"/>
      <c r="H15" s="277"/>
      <c r="J15" s="287"/>
    </row>
    <row r="16" spans="1:10" x14ac:dyDescent="0.3">
      <c r="B16" s="285" t="s">
        <v>296</v>
      </c>
      <c r="C16" s="285"/>
      <c r="D16" s="285"/>
      <c r="E16" s="285"/>
      <c r="F16" s="285"/>
      <c r="G16" s="285"/>
      <c r="H16" s="285"/>
      <c r="I16" s="286"/>
      <c r="J16" s="287"/>
    </row>
    <row r="17" spans="1:10" x14ac:dyDescent="0.3">
      <c r="B17" s="277" t="s">
        <v>22</v>
      </c>
      <c r="C17" s="277">
        <v>0</v>
      </c>
      <c r="D17" s="277">
        <v>0</v>
      </c>
      <c r="E17" s="277">
        <v>0</v>
      </c>
      <c r="F17" s="277">
        <v>0</v>
      </c>
      <c r="G17" s="277">
        <v>0</v>
      </c>
      <c r="H17" s="277">
        <v>0</v>
      </c>
      <c r="I17" s="287">
        <v>0</v>
      </c>
      <c r="J17" s="287">
        <f>SUM(C17:I17)</f>
        <v>0</v>
      </c>
    </row>
    <row r="18" spans="1:10" x14ac:dyDescent="0.3">
      <c r="B18" s="277" t="s">
        <v>297</v>
      </c>
      <c r="C18" s="277">
        <v>0</v>
      </c>
      <c r="D18" s="277">
        <v>0</v>
      </c>
      <c r="E18" s="277">
        <v>0</v>
      </c>
      <c r="F18" s="277">
        <v>0</v>
      </c>
      <c r="G18" s="277">
        <v>0</v>
      </c>
      <c r="H18" s="277">
        <v>0</v>
      </c>
      <c r="I18" s="287">
        <v>0</v>
      </c>
      <c r="J18" s="287">
        <f>SUM(I18:I18)</f>
        <v>0</v>
      </c>
    </row>
    <row r="19" spans="1:10" x14ac:dyDescent="0.3">
      <c r="B19" s="277" t="s">
        <v>298</v>
      </c>
      <c r="C19" s="277">
        <v>0</v>
      </c>
      <c r="D19" s="277">
        <v>0</v>
      </c>
      <c r="E19" s="277">
        <v>0</v>
      </c>
      <c r="F19" s="277">
        <v>0</v>
      </c>
      <c r="G19" s="277">
        <v>0</v>
      </c>
      <c r="H19" s="277">
        <v>0</v>
      </c>
      <c r="I19" s="287">
        <v>0</v>
      </c>
      <c r="J19" s="287">
        <f>SUM(I19:I19)</f>
        <v>0</v>
      </c>
    </row>
    <row r="20" spans="1:10" x14ac:dyDescent="0.3">
      <c r="B20" s="285" t="s">
        <v>3</v>
      </c>
      <c r="C20" s="285">
        <f t="shared" ref="C20:I20" si="1">SUM(C17:C19)</f>
        <v>0</v>
      </c>
      <c r="D20" s="285">
        <f t="shared" si="1"/>
        <v>0</v>
      </c>
      <c r="E20" s="285">
        <f t="shared" si="1"/>
        <v>0</v>
      </c>
      <c r="F20" s="285">
        <f t="shared" si="1"/>
        <v>0</v>
      </c>
      <c r="G20" s="285">
        <f t="shared" si="1"/>
        <v>0</v>
      </c>
      <c r="H20" s="285">
        <f t="shared" si="1"/>
        <v>0</v>
      </c>
      <c r="I20" s="286">
        <f t="shared" si="1"/>
        <v>0</v>
      </c>
      <c r="J20" s="287">
        <f>SUM(I20:I20)</f>
        <v>0</v>
      </c>
    </row>
    <row r="21" spans="1:10" x14ac:dyDescent="0.3">
      <c r="B21" s="285"/>
      <c r="C21" s="285"/>
      <c r="D21" s="285"/>
      <c r="E21" s="285"/>
      <c r="F21" s="285"/>
      <c r="G21" s="285"/>
      <c r="H21" s="285"/>
      <c r="I21" s="286"/>
      <c r="J21" s="287"/>
    </row>
    <row r="22" spans="1:10" ht="27" customHeight="1" x14ac:dyDescent="0.3">
      <c r="A22" s="279" t="s">
        <v>13</v>
      </c>
      <c r="B22" s="359" t="s">
        <v>299</v>
      </c>
      <c r="C22" s="359"/>
      <c r="D22" s="359"/>
      <c r="E22" s="359"/>
      <c r="F22" s="359"/>
      <c r="G22" s="359"/>
      <c r="H22" s="359"/>
      <c r="I22" s="360"/>
      <c r="J22" s="360"/>
    </row>
    <row r="23" spans="1:10" ht="9" customHeight="1" x14ac:dyDescent="0.3"/>
    <row r="24" spans="1:10" x14ac:dyDescent="0.3">
      <c r="A24" s="278" t="s">
        <v>15</v>
      </c>
      <c r="B24" s="282"/>
      <c r="C24" s="283" t="s">
        <v>285</v>
      </c>
      <c r="D24" s="283" t="s">
        <v>286</v>
      </c>
      <c r="E24" s="283" t="s">
        <v>287</v>
      </c>
      <c r="F24" s="283" t="s">
        <v>288</v>
      </c>
      <c r="G24" s="283" t="s">
        <v>289</v>
      </c>
      <c r="H24" s="284" t="s">
        <v>290</v>
      </c>
      <c r="I24" s="284" t="s">
        <v>305</v>
      </c>
      <c r="J24" s="284" t="s">
        <v>3</v>
      </c>
    </row>
    <row r="25" spans="1:10" x14ac:dyDescent="0.3">
      <c r="B25" s="285" t="s">
        <v>291</v>
      </c>
      <c r="C25" s="285"/>
      <c r="D25" s="285"/>
      <c r="E25" s="285"/>
      <c r="F25" s="285"/>
      <c r="G25" s="285"/>
      <c r="H25" s="285"/>
      <c r="I25" s="286"/>
      <c r="J25" s="287"/>
    </row>
    <row r="26" spans="1:10" x14ac:dyDescent="0.3">
      <c r="B26" s="277" t="s">
        <v>292</v>
      </c>
      <c r="C26" s="277">
        <v>0</v>
      </c>
      <c r="D26" s="277">
        <v>0</v>
      </c>
      <c r="E26" s="277">
        <v>0</v>
      </c>
      <c r="F26" s="277">
        <v>0</v>
      </c>
      <c r="G26" s="277">
        <v>0</v>
      </c>
      <c r="H26" s="277">
        <v>0</v>
      </c>
      <c r="I26" s="287">
        <v>0</v>
      </c>
      <c r="J26" s="287">
        <f>SUM(C26:I26)</f>
        <v>0</v>
      </c>
    </row>
    <row r="27" spans="1:10" x14ac:dyDescent="0.3">
      <c r="B27" s="277" t="s">
        <v>293</v>
      </c>
      <c r="C27" s="277">
        <v>0</v>
      </c>
      <c r="D27" s="277">
        <v>0</v>
      </c>
      <c r="E27" s="277">
        <v>0</v>
      </c>
      <c r="F27" s="277">
        <v>0</v>
      </c>
      <c r="G27" s="277">
        <v>0</v>
      </c>
      <c r="H27" s="277">
        <v>0</v>
      </c>
      <c r="I27" s="287">
        <v>0</v>
      </c>
      <c r="J27" s="287">
        <f>SUM(C27:I27)</f>
        <v>0</v>
      </c>
    </row>
    <row r="28" spans="1:10" x14ac:dyDescent="0.3">
      <c r="B28" s="277" t="s">
        <v>294</v>
      </c>
      <c r="C28" s="277">
        <v>0</v>
      </c>
      <c r="D28" s="277">
        <v>0</v>
      </c>
      <c r="E28" s="277">
        <v>0</v>
      </c>
      <c r="F28" s="277">
        <v>0</v>
      </c>
      <c r="G28" s="277">
        <v>0</v>
      </c>
      <c r="H28" s="277">
        <v>0</v>
      </c>
      <c r="I28" s="287">
        <v>0</v>
      </c>
      <c r="J28" s="287">
        <f>SUM(C28:I28)</f>
        <v>0</v>
      </c>
    </row>
    <row r="29" spans="1:10" x14ac:dyDescent="0.3">
      <c r="B29" s="277" t="s">
        <v>295</v>
      </c>
      <c r="C29" s="277">
        <v>0</v>
      </c>
      <c r="D29" s="277">
        <v>0</v>
      </c>
      <c r="E29" s="277">
        <v>0</v>
      </c>
      <c r="F29" s="277">
        <v>0</v>
      </c>
      <c r="G29" s="277">
        <v>0</v>
      </c>
      <c r="H29" s="277">
        <v>0</v>
      </c>
      <c r="I29" s="287">
        <v>0</v>
      </c>
      <c r="J29" s="287">
        <f>SUM(C29:I29)</f>
        <v>0</v>
      </c>
    </row>
    <row r="30" spans="1:10" x14ac:dyDescent="0.3">
      <c r="B30" s="285" t="s">
        <v>3</v>
      </c>
      <c r="C30" s="285">
        <f t="shared" ref="C30:I30" si="2">SUM(C26:C29)</f>
        <v>0</v>
      </c>
      <c r="D30" s="285">
        <f t="shared" si="2"/>
        <v>0</v>
      </c>
      <c r="E30" s="285">
        <f t="shared" si="2"/>
        <v>0</v>
      </c>
      <c r="F30" s="285">
        <f t="shared" si="2"/>
        <v>0</v>
      </c>
      <c r="G30" s="285">
        <f t="shared" si="2"/>
        <v>0</v>
      </c>
      <c r="H30" s="285">
        <f t="shared" si="2"/>
        <v>0</v>
      </c>
      <c r="I30" s="286">
        <f t="shared" si="2"/>
        <v>0</v>
      </c>
      <c r="J30" s="286">
        <f>SUM(I30:I30)</f>
        <v>0</v>
      </c>
    </row>
    <row r="31" spans="1:10" ht="9.75" customHeight="1" x14ac:dyDescent="0.3">
      <c r="B31" s="277"/>
      <c r="C31" s="277"/>
      <c r="D31" s="277"/>
      <c r="E31" s="277"/>
      <c r="F31" s="277"/>
      <c r="G31" s="277"/>
      <c r="H31" s="277"/>
      <c r="J31" s="287"/>
    </row>
    <row r="32" spans="1:10" x14ac:dyDescent="0.3">
      <c r="B32" s="285" t="s">
        <v>296</v>
      </c>
      <c r="C32" s="285"/>
      <c r="D32" s="285"/>
      <c r="E32" s="285"/>
      <c r="F32" s="285"/>
      <c r="G32" s="285"/>
      <c r="H32" s="285"/>
      <c r="I32" s="286"/>
      <c r="J32" s="287"/>
    </row>
    <row r="33" spans="2:10" x14ac:dyDescent="0.3">
      <c r="B33" s="277" t="s">
        <v>22</v>
      </c>
      <c r="C33" s="277">
        <v>0</v>
      </c>
      <c r="D33" s="277">
        <v>0</v>
      </c>
      <c r="E33" s="277">
        <v>0</v>
      </c>
      <c r="F33" s="277">
        <v>0</v>
      </c>
      <c r="G33" s="277">
        <v>0</v>
      </c>
      <c r="H33" s="277">
        <v>0</v>
      </c>
      <c r="I33" s="287">
        <v>0</v>
      </c>
      <c r="J33" s="287">
        <f>SUM(C33:I33)</f>
        <v>0</v>
      </c>
    </row>
    <row r="34" spans="2:10" x14ac:dyDescent="0.3">
      <c r="B34" s="277" t="s">
        <v>297</v>
      </c>
      <c r="C34" s="277">
        <v>0</v>
      </c>
      <c r="D34" s="277">
        <v>0</v>
      </c>
      <c r="E34" s="277">
        <v>0</v>
      </c>
      <c r="F34" s="277">
        <v>0</v>
      </c>
      <c r="G34" s="277">
        <v>0</v>
      </c>
      <c r="H34" s="277">
        <v>0</v>
      </c>
      <c r="I34" s="287">
        <v>0</v>
      </c>
      <c r="J34" s="287">
        <f>SUM(C34:I34)</f>
        <v>0</v>
      </c>
    </row>
    <row r="35" spans="2:10" ht="13.5" customHeight="1" x14ac:dyDescent="0.3">
      <c r="B35" s="288" t="s">
        <v>300</v>
      </c>
      <c r="C35" s="277">
        <v>0</v>
      </c>
      <c r="D35" s="277">
        <v>0</v>
      </c>
      <c r="E35" s="277">
        <v>0</v>
      </c>
      <c r="F35" s="277">
        <v>0</v>
      </c>
      <c r="G35" s="277">
        <v>0</v>
      </c>
      <c r="H35" s="277">
        <v>0</v>
      </c>
      <c r="I35" s="287">
        <v>0</v>
      </c>
      <c r="J35" s="287">
        <f>SUM(C35:I35)</f>
        <v>0</v>
      </c>
    </row>
    <row r="36" spans="2:10" x14ac:dyDescent="0.3">
      <c r="B36" s="285" t="s">
        <v>3</v>
      </c>
      <c r="C36" s="285">
        <f>SUM(C33:C35)</f>
        <v>0</v>
      </c>
      <c r="D36" s="285">
        <f t="shared" ref="D36:I36" si="3">SUM(D33:D35)</f>
        <v>0</v>
      </c>
      <c r="E36" s="285">
        <f t="shared" si="3"/>
        <v>0</v>
      </c>
      <c r="F36" s="285">
        <f t="shared" si="3"/>
        <v>0</v>
      </c>
      <c r="G36" s="285">
        <f t="shared" si="3"/>
        <v>0</v>
      </c>
      <c r="H36" s="285">
        <f t="shared" si="3"/>
        <v>0</v>
      </c>
      <c r="I36" s="285">
        <f t="shared" si="3"/>
        <v>0</v>
      </c>
      <c r="J36" s="287">
        <f>SUM(I36:I36)</f>
        <v>0</v>
      </c>
    </row>
  </sheetData>
  <mergeCells count="5">
    <mergeCell ref="B2:J2"/>
    <mergeCell ref="A3:J5"/>
    <mergeCell ref="B6:J6"/>
    <mergeCell ref="B22:J22"/>
    <mergeCell ref="A1:G1"/>
  </mergeCells>
  <pageMargins left="0.39370078740157483" right="0.19685039370078741" top="1.1023622047244095" bottom="1.181102362204724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Címrend</vt:lpstr>
      <vt:lpstr>1. melléklet</vt:lpstr>
      <vt:lpstr>2. melléklet</vt:lpstr>
      <vt:lpstr>3. melléklet</vt:lpstr>
      <vt:lpstr>4. melléklet</vt:lpstr>
      <vt:lpstr>5. melléklet</vt:lpstr>
      <vt:lpstr>6. melléklet </vt:lpstr>
      <vt:lpstr>7. melléklet</vt:lpstr>
      <vt:lpstr>8. melléklet</vt:lpstr>
      <vt:lpstr>'2. melléklet'!Nyomtatási_cím</vt:lpstr>
      <vt:lpstr>'4. melléklet'!Nyomtatási_cím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Iroda</cp:lastModifiedBy>
  <cp:lastPrinted>2016-04-15T10:54:40Z</cp:lastPrinted>
  <dcterms:created xsi:type="dcterms:W3CDTF">1997-01-17T14:02:09Z</dcterms:created>
  <dcterms:modified xsi:type="dcterms:W3CDTF">2016-05-10T12:03:56Z</dcterms:modified>
</cp:coreProperties>
</file>